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86-п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M53" i="16" l="1"/>
  <c r="M90" i="16" l="1"/>
  <c r="O90" i="16"/>
  <c r="N90" i="16"/>
  <c r="M61" i="16"/>
  <c r="M43" i="16"/>
  <c r="M42" i="16"/>
  <c r="C62" i="16"/>
  <c r="B62" i="16"/>
  <c r="M29" i="16" l="1"/>
  <c r="M16" i="16"/>
  <c r="O11" i="16" l="1"/>
  <c r="N11" i="16"/>
  <c r="M11" i="16" l="1"/>
  <c r="N16" i="16" l="1"/>
  <c r="D34" i="16"/>
  <c r="D35" i="16"/>
  <c r="D29" i="16"/>
  <c r="D30" i="16"/>
  <c r="L16" i="16" l="1"/>
  <c r="L10" i="16" s="1"/>
  <c r="L14" i="16"/>
  <c r="L12" i="16"/>
  <c r="B61" i="16" l="1"/>
  <c r="C61" i="16"/>
  <c r="I61" i="16"/>
  <c r="B63" i="16"/>
  <c r="C63" i="16"/>
  <c r="E63" i="16"/>
  <c r="F63" i="16"/>
  <c r="G63" i="16"/>
  <c r="I63" i="16"/>
  <c r="E54" i="16"/>
  <c r="F54" i="16"/>
  <c r="G54" i="16"/>
  <c r="I54" i="16"/>
  <c r="I57" i="16"/>
  <c r="F58" i="16"/>
  <c r="I58" i="16"/>
  <c r="N58" i="16"/>
  <c r="O58" i="16"/>
  <c r="F59" i="16"/>
  <c r="I59" i="16"/>
  <c r="I60" i="16"/>
  <c r="E47" i="16"/>
  <c r="F47" i="16"/>
  <c r="G47" i="16"/>
  <c r="I47" i="16"/>
  <c r="E48" i="16"/>
  <c r="F48" i="16"/>
  <c r="G48" i="16"/>
  <c r="I48" i="16"/>
  <c r="E49" i="16"/>
  <c r="F49" i="16"/>
  <c r="I49" i="16"/>
  <c r="F50" i="16"/>
  <c r="G50" i="16"/>
  <c r="I50" i="16"/>
  <c r="M50" i="16"/>
  <c r="N50" i="16"/>
  <c r="N42" i="16" s="1"/>
  <c r="N41" i="16" s="1"/>
  <c r="O50" i="16"/>
  <c r="O42" i="16" s="1"/>
  <c r="O41" i="16" s="1"/>
  <c r="E44" i="16"/>
  <c r="F44" i="16"/>
  <c r="G44" i="16"/>
  <c r="I45" i="16"/>
  <c r="I46" i="16" s="1"/>
  <c r="E43" i="16"/>
  <c r="F43" i="16"/>
  <c r="M41" i="16" l="1"/>
  <c r="M10" i="16" s="1"/>
  <c r="O39" i="16"/>
  <c r="O38" i="16" s="1"/>
  <c r="N39" i="16"/>
  <c r="N38" i="16" s="1"/>
  <c r="O16" i="16" l="1"/>
  <c r="M14" i="16" l="1"/>
  <c r="M39" i="16" l="1"/>
  <c r="M38" i="16" s="1"/>
  <c r="O14" i="16"/>
  <c r="N14" i="16"/>
  <c r="O12" i="16" l="1"/>
  <c r="N12" i="16"/>
  <c r="O75" i="16"/>
  <c r="N75" i="16"/>
  <c r="O86" i="16"/>
  <c r="N86" i="16"/>
  <c r="O88" i="16"/>
  <c r="N88" i="16"/>
  <c r="O82" i="16"/>
  <c r="N82" i="16"/>
  <c r="O84" i="16"/>
  <c r="N84" i="16"/>
  <c r="O77" i="16"/>
  <c r="N77" i="16"/>
  <c r="N74" i="16" l="1"/>
  <c r="N81" i="16"/>
  <c r="O81" i="16"/>
  <c r="O74" i="16"/>
  <c r="O72" i="16"/>
  <c r="N72" i="16"/>
  <c r="O70" i="16"/>
  <c r="N70" i="16"/>
  <c r="O67" i="16"/>
  <c r="O66" i="16" s="1"/>
  <c r="N67" i="16"/>
  <c r="N66" i="16" s="1"/>
  <c r="M82" i="16"/>
  <c r="N69" i="16" l="1"/>
  <c r="O69" i="16"/>
  <c r="N10" i="16" l="1"/>
  <c r="O10" i="16"/>
  <c r="M86" i="16"/>
  <c r="M88" i="16" l="1"/>
  <c r="M84" i="16"/>
  <c r="M77" i="16"/>
  <c r="M75" i="16"/>
  <c r="M72" i="16"/>
  <c r="M70" i="16"/>
  <c r="M67" i="16"/>
  <c r="M66" i="16" s="1"/>
  <c r="M69" i="16" l="1"/>
  <c r="M81" i="16"/>
  <c r="M74" i="16"/>
  <c r="M12" i="16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<sst xmlns="http://schemas.openxmlformats.org/spreadsheetml/2006/main" count="812" uniqueCount="259">
  <si>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</si>
  <si>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</si>
  <si>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</si>
  <si>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</si>
  <si>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</si>
  <si>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</si>
  <si>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</si>
  <si>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</si>
  <si>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</si>
  <si>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</si>
  <si>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</si>
  <si>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</si>
  <si>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</si>
  <si>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</si>
  <si>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</si>
  <si>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</si>
  <si>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</si>
  <si>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</si>
  <si>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</si>
  <si>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</si>
  <si>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</si>
  <si>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</si>
  <si>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</si>
  <si>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</si>
  <si>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</si>
  <si>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</si>
  <si>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</si>
  <si>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</si>
  <si>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</si>
  <si>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</si>
  <si>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</si>
  <si>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</si>
  <si>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</si>
  <si>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</si>
  <si>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</si>
  <si>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</si>
  <si>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</si>
  <si>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</si>
  <si>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</si>
  <si>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</si>
  <si>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</si>
  <si>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</si>
  <si>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</si>
  <si>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</si>
  <si>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</si>
  <si>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</si>
  <si>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</si>
  <si>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</si>
  <si>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</si>
  <si>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</si>
  <si>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</si>
  <si>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</si>
  <si>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</si>
  <si>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</si>
  <si>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</si>
  <si>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</si>
  <si>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</si>
  <si>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</si>
  <si>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</si>
  <si>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</si>
  <si>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</si>
  <si>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</si>
  <si>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</si>
  <si>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</si>
  <si>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</si>
  <si>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</si>
  <si>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</si>
  <si>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</si>
  <si>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</si>
  <si>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</si>
  <si>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</si>
  <si>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</si>
  <si>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</si>
  <si>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</si>
  <si>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</si>
  <si>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</si>
  <si>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</si>
  <si>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</si>
  <si>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</si>
  <si>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</si>
  <si>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</si>
  <si>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</si>
  <si>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</si>
  <si>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</si>
  <si>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</si>
  <si>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</si>
  <si>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</si>
  <si>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</si>
  <si>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</si>
  <si>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</si>
  <si>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</si>
  <si>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</si>
  <si>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</si>
  <si>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</si>
  <si>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</si>
  <si>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продолжитель -ность обслуживания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</si>
  <si>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</si>
  <si>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</si>
  <si>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</si>
  <si>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</si>
  <si>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</si>
  <si>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</si>
  <si>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</si>
  <si>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</si>
  <si>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</si>
  <si>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</si>
  <si>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</si>
  <si>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</si>
  <si>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</si>
  <si>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</si>
  <si>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</si>
  <si>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</si>
  <si>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</si>
  <si>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</si>
  <si>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</si>
  <si>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</si>
  <si>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</si>
  <si>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</si>
  <si>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</si>
  <si>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</si>
  <si>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</si>
  <si>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</si>
  <si>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</si>
  <si>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</si>
  <si>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</si>
  <si>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</si>
  <si>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</si>
  <si>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</si>
  <si>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</si>
  <si>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</si>
  <si>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</si>
  <si>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</si>
  <si>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</si>
  <si>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</si>
  <si>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</si>
  <si>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</si>
  <si>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</si>
  <si>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</si>
  <si>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</si>
  <si>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</si>
  <si>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</si>
  <si>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</si>
  <si>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Капитальный ремонт коридоров 4 этажа здания, расположенного по адресу: г. Калининград, пл. Победы, 1 (в т. ч. строительный контроль)</t>
  </si>
  <si>
    <t>Монтаж системы охранной телевизионной в здании по адресу: пл. Победы, 1</t>
  </si>
  <si>
    <t>количество систем</t>
  </si>
  <si>
    <t>11994</t>
  </si>
  <si>
    <t>11995</t>
  </si>
  <si>
    <t>11991</t>
  </si>
  <si>
    <t>11933</t>
  </si>
  <si>
    <t>Налог на имущество</t>
  </si>
  <si>
    <t>декабрь 2023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</si>
  <si>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</si>
  <si>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</si>
  <si>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</si>
  <si>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</si>
  <si>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</si>
  <si>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</si>
  <si>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2023 год</t>
  </si>
  <si>
    <t>2024 год</t>
  </si>
  <si>
    <t>2025 год</t>
  </si>
  <si>
    <t>Сумма финансового обеспечения по годам реализации, тыс.руб.</t>
  </si>
  <si>
    <t xml:space="preserve">2024 год </t>
  </si>
  <si>
    <t>3</t>
  </si>
  <si>
    <t>0</t>
  </si>
  <si>
    <t>2</t>
  </si>
  <si>
    <t>25</t>
  </si>
  <si>
    <t>98650</t>
  </si>
  <si>
    <t>24410,9</t>
  </si>
  <si>
    <t>1</t>
  </si>
  <si>
    <t>33</t>
  </si>
  <si>
    <t>12</t>
  </si>
  <si>
    <t>781</t>
  </si>
  <si>
    <t>850</t>
  </si>
  <si>
    <t>9231</t>
  </si>
  <si>
    <t>11</t>
  </si>
  <si>
    <t>4</t>
  </si>
  <si>
    <t>115</t>
  </si>
  <si>
    <t>40</t>
  </si>
  <si>
    <t>30</t>
  </si>
  <si>
    <t>60</t>
  </si>
  <si>
    <t xml:space="preserve">Приложение № 1 к приказу первого заместителя главы администрации-управляющего делами от "___"__________2023г. № ____     
</t>
  </si>
  <si>
    <t>ВСЕГО ПО ПРОГРАММЕ:</t>
  </si>
  <si>
    <t>Содержание (эксплуатация) имущества, находящегося в муниципальной собственности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</si>
  <si>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</si>
  <si>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</si>
  <si>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</si>
  <si>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</si>
  <si>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</si>
  <si>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</si>
  <si>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</si>
  <si>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Капитальный ремонт (переоборудование) санузлов 3 этажа объекта недвижимого имущества, расположенного по адресу: г. Калининград, пл. Победы, 1 (в т.ч. строительный контроль и авторский надзор)</t>
  </si>
  <si>
    <t>Капитальный ремонт (замена)распределительного устройства РУ-0.4кВ объекта недвижимого имущества, расположенного по адресу: г. Калининград, пл. Победы, 1 (в т.ч. строительный контроль и авторский надзор)</t>
  </si>
  <si>
    <t>КГРиЦ</t>
  </si>
  <si>
    <t>Формирование электронного реестра архитектурно-строительной документации</t>
  </si>
  <si>
    <t>комплект документов</t>
  </si>
  <si>
    <t>ед.</t>
  </si>
  <si>
    <t>подтвер-жденные остатки 2022 года</t>
  </si>
  <si>
    <t>11/1</t>
  </si>
  <si>
    <t>9</t>
  </si>
  <si>
    <t>7/1</t>
  </si>
  <si>
    <t xml:space="preserve">кол-во остатки 2022г. </t>
  </si>
  <si>
    <t>Капитальный ремонт козырька центрального входа здания, расположенного по адресу: г. Калининград, пл. Победы,1</t>
  </si>
  <si>
    <t xml:space="preserve">площадь отремонтированных поверхностей </t>
  </si>
  <si>
    <t>апрель 2023</t>
  </si>
  <si>
    <t xml:space="preserve">площадь отремонтированных помещений </t>
  </si>
  <si>
    <t>Капитальный ремонт помещений в здании по адресу:               г. Калининград, ул. Иванникова, 1 (в т.ч. строительный контроль)</t>
  </si>
  <si>
    <t>Ремонт помещений в административном здании, расположенном по адресу: г. Калининград, ул.Победы,1                     (в т.ч. строительный контроль)</t>
  </si>
  <si>
    <t>Ремонт путей эвакуации (помещений лестничных клеток) в административном здании, расположенном по адресу: г. Калининград, ул.Победы,1  (в т.ч. строительный контроль)</t>
  </si>
  <si>
    <t>2 125,73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</si>
  <si>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</si>
  <si>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>количество комплектов документов</t>
  </si>
  <si>
    <t>1140,93</t>
  </si>
  <si>
    <t xml:space="preserve">Капитальный ремонт  (переоборудования) санузлов 4 этажа в административном здании, расположенном по адресу: г. Калининград, ул.Победы,1 (в т.ч. строительный контроль) </t>
  </si>
  <si>
    <t>май 2023</t>
  </si>
  <si>
    <t>4008,92</t>
  </si>
  <si>
    <t xml:space="preserve">Ремонт коридоров и помещений в административном здании, расположенном по адресу: г. Калининград, ул.Фрунзе,71 (в т.ч. строительный контроль) </t>
  </si>
  <si>
    <t>Текущий ремонт наружного освещения здания, расположенном по адресу:      г. Калининград, пл. Победы, 1 (в том числе авторский надзор и строительный контроль)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</si>
  <si>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</si>
  <si>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</si>
  <si>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 xml:space="preserve">Приобретение системы охлаждения </t>
  </si>
  <si>
    <t>сентябрь 2023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</si>
  <si>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</si>
  <si>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</si>
  <si>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</si>
  <si>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</si>
  <si>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Приобретение лицензий и опций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</si>
  <si>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</si>
  <si>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</si>
  <si>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</si>
  <si>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</si>
  <si>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</si>
  <si>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февраль 2023</t>
  </si>
  <si>
    <t>Приобретение системы видеоконференцсвязи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</si>
  <si>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</si>
  <si>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</si>
  <si>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</si>
  <si>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</si>
  <si>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</si>
  <si>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</si>
  <si>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</si>
  <si>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</si>
  <si>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Разработка сервиса записи в загородные лагеря</t>
  </si>
  <si>
    <t>продолжительность обслуживания</t>
  </si>
  <si>
    <t>Закупка автомобилей</t>
  </si>
  <si>
    <t>количество автомобилей</t>
  </si>
  <si>
    <t>Капитальный ремонт главного, боковых и дворового фасадов административного здания по адресу: г. Калининград, ул. Фрунзе, 71 (объект культурного наследия местного (муниципального) значения "Дом жилой" 1870-1880г.г.) (в т.ч. строительный контроль и авторский надзор)</t>
  </si>
  <si>
    <t>площадь отремонтированного фасада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</si>
  <si>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2023 год и плановый период 2024-2025 гг. </t>
  </si>
  <si>
    <t>25099,8</t>
  </si>
  <si>
    <t xml:space="preserve">Капитальный ремонт дворовой части фасада административного здания по адресу: г. Калининград, ул. Косм. Леонова, 49 </t>
  </si>
  <si>
    <t xml:space="preserve">Выполнение работ по монтажу системы автоматической пожарной сигнализации и систем оповещения и управления эвакуацией людей при пожаре в нежилом здании, расположенном по адресу: г. Калининград, ул. Косм. Леонова, </t>
  </si>
  <si>
    <t>Формирование электронного реестра паспортов фасадов городского округа "Город Калининград"</t>
  </si>
  <si>
    <t>Создание интерактивных отчетов комитета городского хозяйства и строительства</t>
  </si>
  <si>
    <t>количество сервисов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</si>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</sst>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3" applyNumberFormat="1" applyFont="1" applyFill="1" applyBorder="1" applyAlignment="1" applyProtection="1">
      <alignment horizontal="center" vertical="center"/>
      <protection locked="0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wrapText="1"/>
    </xf>
    <xf numFmtId="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49" fontId="11" fillId="0" borderId="1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2" fillId="0" borderId="9" xfId="3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3/&#1080;&#1079;&#1084;&#1077;&#1085;&#1077;&#1085;&#1080;&#1103;%20&#1085;&#1072;%2001.04.23/&#1054;&#1041;&#1040;&#1057;&#1099;%20045%20&#1085;&#1072;01.04.2023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Прил 2 (принимаемые БО)"/>
      <sheetName val="Прил 3 (направление расходов)"/>
      <sheetName val="Признак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КОСГУ"/>
      <sheetName val="Прил 6.3 Аналит ФОТ "/>
      <sheetName val="ДопКР"/>
      <sheetName val="Решение КпФ"/>
      <sheetName val="Справочник организаций"/>
      <sheetName val="ДопФК"/>
      <sheetName val="Доп. 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6">
          <cell r="G36" t="str">
            <v>Капитальный ремонт помещений 1-3 этажей и мансарды нежилого здания, расположенного по адресу: г. Калининград, ул. Косм.Леонова, 49 (в т.ч. строительный контроль и авторский надзор)</v>
          </cell>
        </row>
        <row r="37">
          <cell r="G37" t="str">
            <v>Капитальный ремонт подвала нежилого здания, расположенного по адресу: г. Калининград, ул. Косм.Леонова, 49 (в т.ч. строительный контроль и авторский надзор)</v>
          </cell>
        </row>
        <row r="38">
          <cell r="G38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9">
          <cell r="G39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  <cell r="F10" t="str">
            <v>шт.</v>
          </cell>
        </row>
        <row r="11">
          <cell r="E11" t="str">
            <v>количество оборудования</v>
          </cell>
          <cell r="F11" t="str">
            <v>шт.</v>
          </cell>
          <cell r="G11">
            <v>4</v>
          </cell>
        </row>
        <row r="12">
          <cell r="H12" t="str">
            <v>декабрь 2023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  <cell r="H14" t="str">
            <v>декабрь 2023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  <cell r="H15" t="str">
            <v>декабрь 2023</v>
          </cell>
        </row>
        <row r="16">
          <cell r="E16" t="str">
            <v>количество лицензий</v>
          </cell>
          <cell r="F16" t="str">
            <v>ед.</v>
          </cell>
          <cell r="H16" t="str">
            <v>декабрь 2023</v>
          </cell>
        </row>
        <row r="17">
          <cell r="F17" t="str">
            <v>мес.</v>
          </cell>
          <cell r="G17">
            <v>12</v>
          </cell>
          <cell r="H17" t="str">
            <v>декабрь 2023</v>
          </cell>
          <cell r="I17">
            <v>120</v>
          </cell>
          <cell r="J17">
            <v>120</v>
          </cell>
          <cell r="K17">
            <v>120</v>
          </cell>
        </row>
        <row r="21">
          <cell r="E21" t="str">
            <v>количество лицензий</v>
          </cell>
          <cell r="F21" t="str">
            <v>ед</v>
          </cell>
          <cell r="G21">
            <v>1</v>
          </cell>
          <cell r="H21" t="str">
            <v>сентябрь 2023</v>
          </cell>
        </row>
        <row r="24">
          <cell r="H24" t="str">
            <v>декабрь 2023</v>
          </cell>
        </row>
        <row r="25">
          <cell r="F25" t="str">
            <v>ед.</v>
          </cell>
          <cell r="H25" t="str">
            <v>декабрь 2023</v>
          </cell>
          <cell r="J25">
            <v>0</v>
          </cell>
          <cell r="K25">
            <v>0</v>
          </cell>
        </row>
        <row r="26">
          <cell r="F26" t="str">
            <v>ед.</v>
          </cell>
          <cell r="H26" t="str">
            <v>декабрь 2023</v>
          </cell>
        </row>
        <row r="27">
          <cell r="H27" t="str">
            <v>декабрь 2023</v>
          </cell>
        </row>
        <row r="29">
          <cell r="B29">
            <v>11119</v>
          </cell>
          <cell r="C29" t="str">
            <v>МКУ "ЦИКТ"</v>
          </cell>
          <cell r="H29" t="str">
            <v>декабрь 2023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  <cell r="H30" t="str">
            <v>декабрь 2023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20" t="s">
        <v>48</v>
      </c>
      <c r="B1" s="120" t="s">
        <v>4</v>
      </c>
      <c r="C1" s="120" t="s">
        <v>49</v>
      </c>
      <c r="D1" s="120" t="s">
        <v>50</v>
      </c>
      <c r="E1" s="120"/>
      <c r="F1" s="120" t="s">
        <v>53</v>
      </c>
      <c r="G1" s="120" t="s">
        <v>17</v>
      </c>
      <c r="H1" s="120"/>
      <c r="I1" s="120"/>
      <c r="J1" s="120"/>
      <c r="K1" s="120" t="s">
        <v>12</v>
      </c>
      <c r="L1" s="120"/>
      <c r="M1" s="120"/>
      <c r="N1" s="120"/>
      <c r="O1" s="120"/>
    </row>
    <row r="2" spans="1:15" ht="51" x14ac:dyDescent="0.2">
      <c r="A2" s="120"/>
      <c r="B2" s="120"/>
      <c r="C2" s="120"/>
      <c r="D2" s="10" t="s">
        <v>51</v>
      </c>
      <c r="E2" s="10" t="s">
        <v>52</v>
      </c>
      <c r="F2" s="12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21" t="s">
        <v>55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20" t="s">
        <v>3</v>
      </c>
      <c r="B5" s="120" t="s">
        <v>4</v>
      </c>
      <c r="C5" s="120" t="s">
        <v>10</v>
      </c>
      <c r="D5" s="120" t="s">
        <v>6</v>
      </c>
      <c r="E5" s="120" t="s">
        <v>17</v>
      </c>
      <c r="F5" s="120"/>
      <c r="G5" s="120"/>
      <c r="H5" s="120"/>
      <c r="I5" s="120"/>
      <c r="J5" s="120"/>
      <c r="K5" s="120" t="s">
        <v>37</v>
      </c>
      <c r="L5" s="120"/>
      <c r="M5" s="120"/>
      <c r="N5" s="120"/>
      <c r="O5" s="120"/>
      <c r="P5" s="122" t="s">
        <v>45</v>
      </c>
    </row>
    <row r="6" spans="1:17" ht="76.5" x14ac:dyDescent="0.2">
      <c r="A6" s="120"/>
      <c r="B6" s="120"/>
      <c r="C6" s="120"/>
      <c r="D6" s="12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2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tabSelected="1" zoomScale="80" zoomScaleNormal="80" workbookViewId="0">
      <selection activeCell="Q15" sqref="Q15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15.28515625" style="27" customWidth="1"/>
    <col min="4" max="4" width="63.42578125" style="27" customWidth="1"/>
    <col min="5" max="5" width="29.85546875" style="37" customWidth="1"/>
    <col min="6" max="6" width="11.140625" style="27" customWidth="1"/>
    <col min="7" max="7" width="11.42578125" style="27" customWidth="1"/>
    <col min="8" max="8" width="11.42578125" style="102" customWidth="1"/>
    <col min="9" max="9" width="14.85546875" style="27" customWidth="1"/>
    <col min="10" max="10" width="9" style="27" bestFit="1" customWidth="1"/>
    <col min="11" max="11" width="10.140625" style="27" bestFit="1" customWidth="1"/>
    <col min="12" max="12" width="12.85546875" style="102" customWidth="1"/>
    <col min="13" max="13" width="16.7109375" style="27" customWidth="1"/>
    <col min="14" max="14" width="16.28515625" style="27" customWidth="1"/>
    <col min="15" max="15" width="17.28515625" style="27" customWidth="1"/>
    <col min="16" max="16" width="22.5703125" style="27" customWidth="1"/>
    <col min="17" max="17" width="13.140625" style="27" bestFit="1" customWidth="1"/>
    <col min="18" max="18" width="15.42578125" style="27" bestFit="1" customWidth="1"/>
    <col min="19" max="19" width="13.5703125" style="27" customWidth="1"/>
    <col min="20" max="16384" width="8.85546875" style="27"/>
  </cols>
  <sheetData>
    <row r="1" spans="1:19" x14ac:dyDescent="0.25">
      <c r="G1" s="133" t="s">
        <v>180</v>
      </c>
      <c r="H1" s="133"/>
      <c r="I1" s="134"/>
      <c r="J1" s="134"/>
      <c r="K1" s="134"/>
      <c r="L1" s="134"/>
      <c r="M1" s="134"/>
      <c r="N1" s="134"/>
      <c r="O1" s="134"/>
    </row>
    <row r="2" spans="1:19" x14ac:dyDescent="0.25">
      <c r="G2" s="134"/>
      <c r="H2" s="134"/>
      <c r="I2" s="134"/>
      <c r="J2" s="134"/>
      <c r="K2" s="134"/>
      <c r="L2" s="134"/>
      <c r="M2" s="134"/>
      <c r="N2" s="134"/>
      <c r="O2" s="134"/>
    </row>
    <row r="3" spans="1:19" ht="53.25" customHeight="1" x14ac:dyDescent="0.25">
      <c r="A3" s="135" t="s">
        <v>247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7"/>
      <c r="O3" s="137"/>
    </row>
    <row r="5" spans="1:19" ht="15.75" customHeight="1" x14ac:dyDescent="0.25">
      <c r="A5" s="148" t="s">
        <v>90</v>
      </c>
      <c r="B5" s="148" t="s">
        <v>4</v>
      </c>
      <c r="C5" s="130" t="s">
        <v>50</v>
      </c>
      <c r="D5" s="124" t="s">
        <v>89</v>
      </c>
      <c r="E5" s="141" t="s">
        <v>17</v>
      </c>
      <c r="F5" s="142"/>
      <c r="G5" s="142"/>
      <c r="H5" s="142"/>
      <c r="I5" s="142"/>
      <c r="J5" s="142"/>
      <c r="K5" s="142"/>
      <c r="L5" s="127" t="s">
        <v>160</v>
      </c>
      <c r="M5" s="128"/>
      <c r="N5" s="128"/>
      <c r="O5" s="129"/>
    </row>
    <row r="6" spans="1:19" x14ac:dyDescent="0.25">
      <c r="A6" s="148"/>
      <c r="B6" s="148"/>
      <c r="C6" s="149"/>
      <c r="D6" s="124"/>
      <c r="E6" s="138" t="s">
        <v>18</v>
      </c>
      <c r="F6" s="130" t="s">
        <v>88</v>
      </c>
      <c r="G6" s="141" t="s">
        <v>156</v>
      </c>
      <c r="H6" s="143"/>
      <c r="I6" s="143"/>
      <c r="J6" s="143"/>
      <c r="K6" s="144"/>
      <c r="L6" s="130" t="s">
        <v>196</v>
      </c>
      <c r="M6" s="125" t="s">
        <v>157</v>
      </c>
      <c r="N6" s="125" t="s">
        <v>161</v>
      </c>
      <c r="O6" s="125" t="s">
        <v>159</v>
      </c>
    </row>
    <row r="7" spans="1:19" x14ac:dyDescent="0.25">
      <c r="A7" s="148"/>
      <c r="B7" s="148"/>
      <c r="C7" s="149"/>
      <c r="D7" s="124"/>
      <c r="E7" s="139"/>
      <c r="F7" s="131"/>
      <c r="G7" s="145" t="s">
        <v>157</v>
      </c>
      <c r="H7" s="142"/>
      <c r="I7" s="146"/>
      <c r="J7" s="147" t="s">
        <v>158</v>
      </c>
      <c r="K7" s="147" t="s">
        <v>159</v>
      </c>
      <c r="L7" s="131"/>
      <c r="M7" s="126"/>
      <c r="N7" s="126"/>
      <c r="O7" s="126"/>
    </row>
    <row r="8" spans="1:19" ht="54.75" customHeight="1" x14ac:dyDescent="0.25">
      <c r="A8" s="148"/>
      <c r="B8" s="148"/>
      <c r="C8" s="150"/>
      <c r="D8" s="124"/>
      <c r="E8" s="140"/>
      <c r="F8" s="132"/>
      <c r="G8" s="65" t="s">
        <v>189</v>
      </c>
      <c r="H8" s="103" t="s">
        <v>200</v>
      </c>
      <c r="I8" s="66" t="s">
        <v>54</v>
      </c>
      <c r="J8" s="132"/>
      <c r="K8" s="132"/>
      <c r="L8" s="132"/>
      <c r="M8" s="126"/>
      <c r="N8" s="126"/>
      <c r="O8" s="126"/>
    </row>
    <row r="9" spans="1:19" x14ac:dyDescent="0.25">
      <c r="A9" s="24">
        <v>1</v>
      </c>
      <c r="B9" s="24">
        <v>2</v>
      </c>
      <c r="C9" s="24">
        <v>3</v>
      </c>
      <c r="D9" s="24">
        <v>4</v>
      </c>
      <c r="E9" s="34">
        <v>5</v>
      </c>
      <c r="F9" s="24">
        <v>6</v>
      </c>
      <c r="G9" s="24">
        <v>7</v>
      </c>
      <c r="H9" s="104" t="s">
        <v>199</v>
      </c>
      <c r="I9" s="24">
        <v>8</v>
      </c>
      <c r="J9" s="24">
        <v>9</v>
      </c>
      <c r="K9" s="24">
        <v>10</v>
      </c>
      <c r="L9" s="104" t="s">
        <v>197</v>
      </c>
      <c r="M9" s="24">
        <v>11</v>
      </c>
      <c r="N9" s="24">
        <v>12</v>
      </c>
      <c r="O9" s="24">
        <v>13</v>
      </c>
    </row>
    <row r="10" spans="1:19" x14ac:dyDescent="0.25">
      <c r="A10" s="68" t="s">
        <v>85</v>
      </c>
      <c r="B10" s="68" t="s">
        <v>85</v>
      </c>
      <c r="C10" s="68" t="s">
        <v>85</v>
      </c>
      <c r="D10" s="77" t="s">
        <v>181</v>
      </c>
      <c r="E10" s="34" t="s">
        <v>85</v>
      </c>
      <c r="F10" s="39" t="s">
        <v>85</v>
      </c>
      <c r="G10" s="39" t="s">
        <v>85</v>
      </c>
      <c r="H10" s="100"/>
      <c r="I10" s="39" t="s">
        <v>85</v>
      </c>
      <c r="J10" s="66"/>
      <c r="K10" s="66"/>
      <c r="L10" s="64">
        <f>L16</f>
        <v>25714.54</v>
      </c>
      <c r="M10" s="64">
        <f>M11+M38+M41+M66+M69+M74+M81+M90</f>
        <v>284881.24999999994</v>
      </c>
      <c r="N10" s="64">
        <f>N11+N38+N41+N66+N69+N74+N81</f>
        <v>237805.34999999998</v>
      </c>
      <c r="O10" s="64">
        <f>O11+O38+O41+O66+O69+O74+O81</f>
        <v>211724.63999999998</v>
      </c>
    </row>
    <row r="11" spans="1:19" ht="47.25" x14ac:dyDescent="0.25">
      <c r="A11" s="69" t="s">
        <v>58</v>
      </c>
      <c r="B11" s="70" t="s">
        <v>85</v>
      </c>
      <c r="C11" s="70" t="s">
        <v>85</v>
      </c>
      <c r="D11" s="71" t="s">
        <v>127</v>
      </c>
      <c r="E11" s="72" t="s">
        <v>128</v>
      </c>
      <c r="F11" s="70" t="s">
        <v>80</v>
      </c>
      <c r="G11" s="70">
        <v>7</v>
      </c>
      <c r="H11" s="69" t="s">
        <v>85</v>
      </c>
      <c r="I11" s="69" t="s">
        <v>85</v>
      </c>
      <c r="J11" s="69" t="s">
        <v>162</v>
      </c>
      <c r="K11" s="69" t="s">
        <v>164</v>
      </c>
      <c r="L11" s="69" t="s">
        <v>198</v>
      </c>
      <c r="M11" s="73">
        <f>M12+M14+M16</f>
        <v>215517.49</v>
      </c>
      <c r="N11" s="73">
        <f t="shared" ref="N11:O11" si="0">N12+N14+N16</f>
        <v>196577.44999999998</v>
      </c>
      <c r="O11" s="73">
        <f t="shared" si="0"/>
        <v>186088.25</v>
      </c>
      <c r="P11" s="52"/>
      <c r="R11" s="52"/>
      <c r="S11" s="52"/>
    </row>
    <row r="12" spans="1:19" ht="31.5" x14ac:dyDescent="0.25">
      <c r="A12" s="78" t="s">
        <v>58</v>
      </c>
      <c r="B12" s="79">
        <v>11116</v>
      </c>
      <c r="C12" s="79" t="s">
        <v>85</v>
      </c>
      <c r="D12" s="80" t="s">
        <v>183</v>
      </c>
      <c r="E12" s="89" t="s">
        <v>95</v>
      </c>
      <c r="F12" s="79" t="s">
        <v>96</v>
      </c>
      <c r="G12" s="79">
        <v>98650</v>
      </c>
      <c r="H12" s="79" t="s">
        <v>85</v>
      </c>
      <c r="I12" s="79" t="s">
        <v>85</v>
      </c>
      <c r="J12" s="79" t="s">
        <v>166</v>
      </c>
      <c r="K12" s="79" t="s">
        <v>166</v>
      </c>
      <c r="L12" s="81" t="str">
        <f t="shared" ref="L12:O12" si="1">L13</f>
        <v>0</v>
      </c>
      <c r="M12" s="81">
        <f t="shared" si="1"/>
        <v>69844.259999999995</v>
      </c>
      <c r="N12" s="81">
        <f t="shared" si="1"/>
        <v>73009.42</v>
      </c>
      <c r="O12" s="81">
        <f t="shared" si="1"/>
        <v>76364.479999999996</v>
      </c>
    </row>
    <row r="13" spans="1:19" ht="63" x14ac:dyDescent="0.25">
      <c r="A13" s="28" t="s">
        <v>58</v>
      </c>
      <c r="B13" s="58">
        <v>11116</v>
      </c>
      <c r="C13" s="29" t="s">
        <v>93</v>
      </c>
      <c r="D13" s="43" t="s">
        <v>137</v>
      </c>
      <c r="E13" s="34" t="s">
        <v>242</v>
      </c>
      <c r="F13" s="29" t="s">
        <v>96</v>
      </c>
      <c r="G13" s="29">
        <v>98650</v>
      </c>
      <c r="H13" s="100">
        <v>0</v>
      </c>
      <c r="I13" s="42" t="s">
        <v>150</v>
      </c>
      <c r="J13" s="42" t="s">
        <v>166</v>
      </c>
      <c r="K13" s="42" t="s">
        <v>166</v>
      </c>
      <c r="L13" s="42" t="s">
        <v>163</v>
      </c>
      <c r="M13" s="36">
        <v>69844.259999999995</v>
      </c>
      <c r="N13" s="36">
        <v>73009.42</v>
      </c>
      <c r="O13" s="94">
        <v>76364.479999999996</v>
      </c>
    </row>
    <row r="14" spans="1:19" ht="31.5" x14ac:dyDescent="0.25">
      <c r="A14" s="78" t="s">
        <v>58</v>
      </c>
      <c r="B14" s="79">
        <v>11117</v>
      </c>
      <c r="C14" s="79" t="s">
        <v>85</v>
      </c>
      <c r="D14" s="82" t="s">
        <v>182</v>
      </c>
      <c r="E14" s="93" t="s">
        <v>187</v>
      </c>
      <c r="F14" s="79" t="s">
        <v>94</v>
      </c>
      <c r="G14" s="79">
        <v>24410.9</v>
      </c>
      <c r="H14" s="79" t="s">
        <v>85</v>
      </c>
      <c r="I14" s="79" t="s">
        <v>85</v>
      </c>
      <c r="J14" s="79" t="s">
        <v>167</v>
      </c>
      <c r="K14" s="79" t="s">
        <v>167</v>
      </c>
      <c r="L14" s="81" t="str">
        <f>L15</f>
        <v>0</v>
      </c>
      <c r="M14" s="81">
        <f>M15</f>
        <v>102201.1</v>
      </c>
      <c r="N14" s="81">
        <f t="shared" ref="N14:O14" si="2">N15</f>
        <v>105902.18</v>
      </c>
      <c r="O14" s="81">
        <f t="shared" si="2"/>
        <v>109723.77</v>
      </c>
    </row>
    <row r="15" spans="1:19" ht="129.75" customHeight="1" x14ac:dyDescent="0.25">
      <c r="A15" s="28" t="s">
        <v>58</v>
      </c>
      <c r="B15" s="58">
        <v>11117</v>
      </c>
      <c r="C15" s="29" t="s">
        <v>93</v>
      </c>
      <c r="D15" s="43" t="s">
        <v>138</v>
      </c>
      <c r="E15" s="34" t="s">
        <v>187</v>
      </c>
      <c r="F15" s="30" t="s">
        <v>94</v>
      </c>
      <c r="G15" s="26">
        <v>25099.8</v>
      </c>
      <c r="H15" s="100">
        <v>0</v>
      </c>
      <c r="I15" s="42" t="s">
        <v>150</v>
      </c>
      <c r="J15" s="42" t="s">
        <v>248</v>
      </c>
      <c r="K15" s="42" t="s">
        <v>248</v>
      </c>
      <c r="L15" s="42" t="s">
        <v>163</v>
      </c>
      <c r="M15" s="94">
        <v>102201.1</v>
      </c>
      <c r="N15" s="36">
        <v>105902.18</v>
      </c>
      <c r="O15" s="36">
        <v>109723.77</v>
      </c>
    </row>
    <row r="16" spans="1:19" ht="31.5" x14ac:dyDescent="0.25">
      <c r="A16" s="78" t="s">
        <v>58</v>
      </c>
      <c r="B16" s="79">
        <v>11118</v>
      </c>
      <c r="C16" s="79" t="s">
        <v>85</v>
      </c>
      <c r="D16" s="82" t="s">
        <v>151</v>
      </c>
      <c r="E16" s="89" t="s">
        <v>141</v>
      </c>
      <c r="F16" s="79" t="s">
        <v>94</v>
      </c>
      <c r="G16" s="79">
        <v>386.8</v>
      </c>
      <c r="H16" s="79" t="s">
        <v>85</v>
      </c>
      <c r="I16" s="79" t="s">
        <v>85</v>
      </c>
      <c r="J16" s="78" t="s">
        <v>163</v>
      </c>
      <c r="K16" s="78" t="s">
        <v>163</v>
      </c>
      <c r="L16" s="81">
        <f>L21+L22+L23+L24+L25+L26+L27+L28+L36</f>
        <v>25714.54</v>
      </c>
      <c r="M16" s="81">
        <f>M17+M18+M36+M19+M20+M37+M29+M30+M31+M32+M33+M34+M35</f>
        <v>43472.13</v>
      </c>
      <c r="N16" s="81">
        <f>N17+N18+N36+N34+N35</f>
        <v>17665.850000000002</v>
      </c>
      <c r="O16" s="81">
        <f>O17+O18+O36</f>
        <v>0</v>
      </c>
    </row>
    <row r="17" spans="1:15" ht="47.25" x14ac:dyDescent="0.25">
      <c r="A17" s="28" t="s">
        <v>58</v>
      </c>
      <c r="B17" s="58">
        <v>11118</v>
      </c>
      <c r="C17" s="29" t="s">
        <v>93</v>
      </c>
      <c r="D17" s="43" t="s">
        <v>142</v>
      </c>
      <c r="E17" s="34" t="s">
        <v>141</v>
      </c>
      <c r="F17" s="54" t="s">
        <v>94</v>
      </c>
      <c r="G17" s="26">
        <v>386.8</v>
      </c>
      <c r="H17" s="100">
        <v>0</v>
      </c>
      <c r="I17" s="42" t="s">
        <v>150</v>
      </c>
      <c r="J17" s="42" t="s">
        <v>163</v>
      </c>
      <c r="K17" s="42" t="s">
        <v>163</v>
      </c>
      <c r="L17" s="42" t="s">
        <v>163</v>
      </c>
      <c r="M17" s="53">
        <v>8007.59</v>
      </c>
      <c r="N17" s="53">
        <v>0</v>
      </c>
      <c r="O17" s="53">
        <v>0</v>
      </c>
    </row>
    <row r="18" spans="1:15" ht="31.5" x14ac:dyDescent="0.25">
      <c r="A18" s="28" t="s">
        <v>58</v>
      </c>
      <c r="B18" s="58">
        <v>11118</v>
      </c>
      <c r="C18" s="49" t="s">
        <v>93</v>
      </c>
      <c r="D18" s="43" t="s">
        <v>143</v>
      </c>
      <c r="E18" s="34" t="s">
        <v>144</v>
      </c>
      <c r="F18" s="41" t="s">
        <v>80</v>
      </c>
      <c r="G18" s="41">
        <v>1</v>
      </c>
      <c r="H18" s="101">
        <v>0</v>
      </c>
      <c r="I18" s="42" t="s">
        <v>150</v>
      </c>
      <c r="J18" s="42" t="s">
        <v>163</v>
      </c>
      <c r="K18" s="42" t="s">
        <v>163</v>
      </c>
      <c r="L18" s="42" t="s">
        <v>163</v>
      </c>
      <c r="M18" s="36">
        <v>7791.96</v>
      </c>
      <c r="N18" s="53">
        <v>0</v>
      </c>
      <c r="O18" s="53">
        <v>0</v>
      </c>
    </row>
    <row r="19" spans="1:15" s="95" customFormat="1" ht="63" x14ac:dyDescent="0.25">
      <c r="A19" s="28" t="s">
        <v>58</v>
      </c>
      <c r="B19" s="96">
        <v>11118</v>
      </c>
      <c r="C19" s="96" t="s">
        <v>93</v>
      </c>
      <c r="D19" s="43" t="s">
        <v>190</v>
      </c>
      <c r="E19" s="34" t="s">
        <v>141</v>
      </c>
      <c r="F19" s="96" t="s">
        <v>94</v>
      </c>
      <c r="G19" s="48">
        <v>50.5</v>
      </c>
      <c r="H19" s="48">
        <v>0</v>
      </c>
      <c r="I19" s="42" t="s">
        <v>150</v>
      </c>
      <c r="J19" s="42" t="s">
        <v>163</v>
      </c>
      <c r="K19" s="42" t="s">
        <v>163</v>
      </c>
      <c r="L19" s="42" t="s">
        <v>163</v>
      </c>
      <c r="M19" s="36">
        <v>3349.56</v>
      </c>
      <c r="N19" s="53">
        <v>0</v>
      </c>
      <c r="O19" s="53">
        <v>0</v>
      </c>
    </row>
    <row r="20" spans="1:15" s="95" customFormat="1" ht="63" x14ac:dyDescent="0.25">
      <c r="A20" s="28" t="s">
        <v>58</v>
      </c>
      <c r="B20" s="96">
        <v>11118</v>
      </c>
      <c r="C20" s="96" t="s">
        <v>93</v>
      </c>
      <c r="D20" s="43" t="s">
        <v>191</v>
      </c>
      <c r="E20" s="34" t="s">
        <v>141</v>
      </c>
      <c r="F20" s="96" t="s">
        <v>94</v>
      </c>
      <c r="G20" s="48">
        <v>19.3</v>
      </c>
      <c r="H20" s="48">
        <v>0</v>
      </c>
      <c r="I20" s="42" t="s">
        <v>150</v>
      </c>
      <c r="J20" s="42" t="s">
        <v>163</v>
      </c>
      <c r="K20" s="42" t="s">
        <v>163</v>
      </c>
      <c r="L20" s="42" t="s">
        <v>163</v>
      </c>
      <c r="M20" s="36">
        <v>1134.71</v>
      </c>
      <c r="N20" s="53">
        <v>0</v>
      </c>
      <c r="O20" s="53">
        <v>0</v>
      </c>
    </row>
    <row r="21" spans="1:15" s="102" customFormat="1" ht="47.25" x14ac:dyDescent="0.25">
      <c r="A21" s="28" t="s">
        <v>58</v>
      </c>
      <c r="B21" s="100">
        <v>11118</v>
      </c>
      <c r="C21" s="100" t="s">
        <v>93</v>
      </c>
      <c r="D21" s="43" t="s">
        <v>201</v>
      </c>
      <c r="E21" s="34" t="s">
        <v>202</v>
      </c>
      <c r="F21" s="100" t="s">
        <v>94</v>
      </c>
      <c r="G21" s="48">
        <v>0</v>
      </c>
      <c r="H21" s="48">
        <v>288.01</v>
      </c>
      <c r="I21" s="42" t="s">
        <v>203</v>
      </c>
      <c r="J21" s="42" t="s">
        <v>163</v>
      </c>
      <c r="K21" s="42" t="s">
        <v>163</v>
      </c>
      <c r="L21" s="40">
        <v>5735.51</v>
      </c>
      <c r="M21" s="36">
        <v>0</v>
      </c>
      <c r="N21" s="53">
        <v>0</v>
      </c>
      <c r="O21" s="53">
        <v>0</v>
      </c>
    </row>
    <row r="22" spans="1:15" s="102" customFormat="1" ht="47.25" x14ac:dyDescent="0.25">
      <c r="A22" s="28" t="s">
        <v>58</v>
      </c>
      <c r="B22" s="100">
        <v>11118</v>
      </c>
      <c r="C22" s="100" t="s">
        <v>93</v>
      </c>
      <c r="D22" s="43" t="s">
        <v>205</v>
      </c>
      <c r="E22" s="34" t="s">
        <v>204</v>
      </c>
      <c r="F22" s="100" t="s">
        <v>94</v>
      </c>
      <c r="G22" s="48">
        <v>0</v>
      </c>
      <c r="H22" s="48">
        <v>374.7</v>
      </c>
      <c r="I22" s="42" t="s">
        <v>203</v>
      </c>
      <c r="J22" s="42" t="s">
        <v>163</v>
      </c>
      <c r="K22" s="42" t="s">
        <v>163</v>
      </c>
      <c r="L22" s="40">
        <v>69</v>
      </c>
      <c r="M22" s="36">
        <v>0</v>
      </c>
      <c r="N22" s="53">
        <v>0</v>
      </c>
      <c r="O22" s="53">
        <v>0</v>
      </c>
    </row>
    <row r="23" spans="1:15" s="102" customFormat="1" ht="47.25" x14ac:dyDescent="0.25">
      <c r="A23" s="28" t="s">
        <v>58</v>
      </c>
      <c r="B23" s="100">
        <v>11118</v>
      </c>
      <c r="C23" s="100" t="s">
        <v>93</v>
      </c>
      <c r="D23" s="43" t="s">
        <v>206</v>
      </c>
      <c r="E23" s="34" t="s">
        <v>204</v>
      </c>
      <c r="F23" s="100" t="s">
        <v>94</v>
      </c>
      <c r="G23" s="48">
        <v>0</v>
      </c>
      <c r="H23" s="48">
        <v>880.5</v>
      </c>
      <c r="I23" s="42" t="s">
        <v>150</v>
      </c>
      <c r="J23" s="42" t="s">
        <v>163</v>
      </c>
      <c r="K23" s="42" t="s">
        <v>163</v>
      </c>
      <c r="L23" s="105">
        <v>2592.2199999999998</v>
      </c>
      <c r="M23" s="36">
        <v>0</v>
      </c>
      <c r="N23" s="53">
        <v>0</v>
      </c>
      <c r="O23" s="53">
        <v>0</v>
      </c>
    </row>
    <row r="24" spans="1:15" s="102" customFormat="1" ht="47.25" x14ac:dyDescent="0.25">
      <c r="A24" s="28" t="s">
        <v>58</v>
      </c>
      <c r="B24" s="100">
        <v>11118</v>
      </c>
      <c r="C24" s="100" t="s">
        <v>93</v>
      </c>
      <c r="D24" s="43" t="s">
        <v>207</v>
      </c>
      <c r="E24" s="34" t="s">
        <v>204</v>
      </c>
      <c r="F24" s="100" t="s">
        <v>94</v>
      </c>
      <c r="G24" s="48">
        <v>0</v>
      </c>
      <c r="H24" s="48">
        <v>236.9</v>
      </c>
      <c r="I24" s="42" t="s">
        <v>203</v>
      </c>
      <c r="J24" s="42" t="s">
        <v>163</v>
      </c>
      <c r="K24" s="42" t="s">
        <v>163</v>
      </c>
      <c r="L24" s="40" t="s">
        <v>208</v>
      </c>
      <c r="M24" s="36">
        <v>0</v>
      </c>
      <c r="N24" s="53">
        <v>0</v>
      </c>
      <c r="O24" s="53">
        <v>0</v>
      </c>
    </row>
    <row r="25" spans="1:15" s="102" customFormat="1" ht="63" x14ac:dyDescent="0.25">
      <c r="A25" s="28" t="s">
        <v>58</v>
      </c>
      <c r="B25" s="100">
        <v>11118</v>
      </c>
      <c r="C25" s="100" t="s">
        <v>93</v>
      </c>
      <c r="D25" s="43" t="s">
        <v>209</v>
      </c>
      <c r="E25" s="34" t="s">
        <v>210</v>
      </c>
      <c r="F25" s="100" t="s">
        <v>80</v>
      </c>
      <c r="G25" s="48">
        <v>0</v>
      </c>
      <c r="H25" s="48">
        <v>1</v>
      </c>
      <c r="I25" s="42" t="s">
        <v>203</v>
      </c>
      <c r="J25" s="42" t="s">
        <v>163</v>
      </c>
      <c r="K25" s="42" t="s">
        <v>163</v>
      </c>
      <c r="L25" s="40" t="s">
        <v>211</v>
      </c>
      <c r="M25" s="36">
        <v>0</v>
      </c>
      <c r="N25" s="53">
        <v>0</v>
      </c>
      <c r="O25" s="53">
        <v>0</v>
      </c>
    </row>
    <row r="26" spans="1:15" s="102" customFormat="1" ht="47.25" x14ac:dyDescent="0.25">
      <c r="A26" s="28" t="s">
        <v>58</v>
      </c>
      <c r="B26" s="100">
        <v>11118</v>
      </c>
      <c r="C26" s="100" t="s">
        <v>93</v>
      </c>
      <c r="D26" s="43" t="s">
        <v>212</v>
      </c>
      <c r="E26" s="34" t="s">
        <v>204</v>
      </c>
      <c r="F26" s="100" t="s">
        <v>94</v>
      </c>
      <c r="G26" s="48">
        <v>0</v>
      </c>
      <c r="H26" s="48">
        <v>60.1</v>
      </c>
      <c r="I26" s="42" t="s">
        <v>213</v>
      </c>
      <c r="J26" s="42" t="s">
        <v>163</v>
      </c>
      <c r="K26" s="42" t="s">
        <v>163</v>
      </c>
      <c r="L26" s="40" t="s">
        <v>214</v>
      </c>
      <c r="M26" s="36">
        <v>0</v>
      </c>
      <c r="N26" s="53">
        <v>0</v>
      </c>
      <c r="O26" s="53">
        <v>0</v>
      </c>
    </row>
    <row r="27" spans="1:15" s="102" customFormat="1" ht="47.25" x14ac:dyDescent="0.25">
      <c r="A27" s="28" t="s">
        <v>58</v>
      </c>
      <c r="B27" s="100">
        <v>11118</v>
      </c>
      <c r="C27" s="100" t="s">
        <v>93</v>
      </c>
      <c r="D27" s="43" t="s">
        <v>215</v>
      </c>
      <c r="E27" s="34" t="s">
        <v>204</v>
      </c>
      <c r="F27" s="100" t="s">
        <v>94</v>
      </c>
      <c r="G27" s="48">
        <v>0</v>
      </c>
      <c r="H27" s="48">
        <v>476.5</v>
      </c>
      <c r="I27" s="42" t="s">
        <v>213</v>
      </c>
      <c r="J27" s="42" t="s">
        <v>163</v>
      </c>
      <c r="K27" s="42" t="s">
        <v>163</v>
      </c>
      <c r="L27" s="40">
        <v>3192.05</v>
      </c>
      <c r="M27" s="36">
        <v>0</v>
      </c>
      <c r="N27" s="53">
        <v>0</v>
      </c>
      <c r="O27" s="53">
        <v>0</v>
      </c>
    </row>
    <row r="28" spans="1:15" s="102" customFormat="1" ht="47.25" x14ac:dyDescent="0.25">
      <c r="A28" s="28" t="s">
        <v>58</v>
      </c>
      <c r="B28" s="100">
        <v>11118</v>
      </c>
      <c r="C28" s="100" t="s">
        <v>93</v>
      </c>
      <c r="D28" s="43" t="s">
        <v>216</v>
      </c>
      <c r="E28" s="34" t="s">
        <v>107</v>
      </c>
      <c r="F28" s="100" t="s">
        <v>74</v>
      </c>
      <c r="G28" s="48">
        <v>0</v>
      </c>
      <c r="H28" s="48">
        <v>1</v>
      </c>
      <c r="I28" s="42" t="s">
        <v>203</v>
      </c>
      <c r="J28" s="42" t="s">
        <v>163</v>
      </c>
      <c r="K28" s="42" t="s">
        <v>163</v>
      </c>
      <c r="L28" s="40">
        <v>6017.8</v>
      </c>
      <c r="M28" s="36">
        <v>0</v>
      </c>
      <c r="N28" s="53">
        <v>0</v>
      </c>
      <c r="O28" s="53">
        <v>0</v>
      </c>
    </row>
    <row r="29" spans="1:15" s="107" customFormat="1" ht="65.25" customHeight="1" x14ac:dyDescent="0.25">
      <c r="A29" s="28" t="s">
        <v>58</v>
      </c>
      <c r="B29" s="108">
        <v>11118</v>
      </c>
      <c r="C29" s="108" t="s">
        <v>93</v>
      </c>
      <c r="D29" s="111" t="str">
        <f>'[1]Прил 6.2 (аналит целев субсид)'!G36</f>
        <v>Капитальный ремонт помещений 1-3 этажей и мансарды нежилого здания, расположенного по адресу: г. Калининград, ул. Косм.Леонова, 49 (в т.ч. строительный контроль и авторский надзор)</v>
      </c>
      <c r="E29" s="34" t="s">
        <v>204</v>
      </c>
      <c r="F29" s="108" t="s">
        <v>94</v>
      </c>
      <c r="G29" s="48">
        <v>0</v>
      </c>
      <c r="H29" s="61">
        <v>654</v>
      </c>
      <c r="I29" s="42" t="s">
        <v>150</v>
      </c>
      <c r="J29" s="42" t="s">
        <v>163</v>
      </c>
      <c r="K29" s="42" t="s">
        <v>163</v>
      </c>
      <c r="L29" s="40">
        <v>0</v>
      </c>
      <c r="M29" s="36">
        <f>6507.35+539.45</f>
        <v>7046.8</v>
      </c>
      <c r="N29" s="53">
        <v>0</v>
      </c>
      <c r="O29" s="53">
        <v>0</v>
      </c>
    </row>
    <row r="30" spans="1:15" s="107" customFormat="1" ht="54" customHeight="1" x14ac:dyDescent="0.25">
      <c r="A30" s="28" t="s">
        <v>58</v>
      </c>
      <c r="B30" s="108">
        <v>11118</v>
      </c>
      <c r="C30" s="108" t="s">
        <v>93</v>
      </c>
      <c r="D30" s="111" t="str">
        <f>'[1]Прил 6.2 (аналит целев субсид)'!G37</f>
        <v>Капитальный ремонт подвала нежилого здания, расположенного по адресу: г. Калининград, ул. Косм.Леонова, 49 (в т.ч. строительный контроль и авторский надзор)</v>
      </c>
      <c r="E30" s="34" t="s">
        <v>204</v>
      </c>
      <c r="F30" s="108" t="s">
        <v>94</v>
      </c>
      <c r="G30" s="48">
        <v>0</v>
      </c>
      <c r="H30" s="61">
        <v>153.80000000000001</v>
      </c>
      <c r="I30" s="42" t="s">
        <v>150</v>
      </c>
      <c r="J30" s="42" t="s">
        <v>163</v>
      </c>
      <c r="K30" s="42" t="s">
        <v>163</v>
      </c>
      <c r="L30" s="40">
        <v>0</v>
      </c>
      <c r="M30" s="36">
        <v>2525.65</v>
      </c>
      <c r="N30" s="53">
        <v>0</v>
      </c>
      <c r="O30" s="53">
        <v>0</v>
      </c>
    </row>
    <row r="31" spans="1:15" s="107" customFormat="1" ht="84.75" customHeight="1" x14ac:dyDescent="0.25">
      <c r="A31" s="28" t="s">
        <v>58</v>
      </c>
      <c r="B31" s="108">
        <v>11118</v>
      </c>
      <c r="C31" s="108" t="s">
        <v>93</v>
      </c>
      <c r="D31" s="111" t="s">
        <v>245</v>
      </c>
      <c r="E31" s="34" t="s">
        <v>246</v>
      </c>
      <c r="F31" s="109" t="s">
        <v>94</v>
      </c>
      <c r="G31" s="48">
        <v>0</v>
      </c>
      <c r="H31" s="114">
        <v>1514.1</v>
      </c>
      <c r="I31" s="42" t="s">
        <v>150</v>
      </c>
      <c r="J31" s="112" t="s">
        <v>163</v>
      </c>
      <c r="K31" s="112" t="s">
        <v>163</v>
      </c>
      <c r="L31" s="113">
        <v>0</v>
      </c>
      <c r="M31" s="36">
        <v>8144.66</v>
      </c>
      <c r="N31" s="53">
        <v>0</v>
      </c>
      <c r="O31" s="53">
        <v>0</v>
      </c>
    </row>
    <row r="32" spans="1:15" s="115" customFormat="1" ht="66" customHeight="1" x14ac:dyDescent="0.25">
      <c r="A32" s="28" t="s">
        <v>58</v>
      </c>
      <c r="B32" s="116">
        <v>11118</v>
      </c>
      <c r="C32" s="116" t="s">
        <v>93</v>
      </c>
      <c r="D32" s="111" t="s">
        <v>249</v>
      </c>
      <c r="E32" s="34" t="s">
        <v>246</v>
      </c>
      <c r="F32" s="116" t="s">
        <v>94</v>
      </c>
      <c r="G32" s="48">
        <v>0</v>
      </c>
      <c r="H32" s="61">
        <v>210.9</v>
      </c>
      <c r="I32" s="42" t="s">
        <v>150</v>
      </c>
      <c r="J32" s="112" t="s">
        <v>163</v>
      </c>
      <c r="K32" s="112" t="s">
        <v>163</v>
      </c>
      <c r="L32" s="113">
        <v>0</v>
      </c>
      <c r="M32" s="36">
        <v>1552.78</v>
      </c>
      <c r="N32" s="53">
        <v>0</v>
      </c>
      <c r="O32" s="53">
        <v>0</v>
      </c>
    </row>
    <row r="33" spans="1:16" s="115" customFormat="1" ht="69.75" customHeight="1" x14ac:dyDescent="0.25">
      <c r="A33" s="28" t="s">
        <v>58</v>
      </c>
      <c r="B33" s="116">
        <v>11118</v>
      </c>
      <c r="C33" s="116" t="s">
        <v>93</v>
      </c>
      <c r="D33" s="111" t="s">
        <v>250</v>
      </c>
      <c r="E33" s="34" t="s">
        <v>107</v>
      </c>
      <c r="F33" s="116" t="s">
        <v>74</v>
      </c>
      <c r="G33" s="48">
        <v>0</v>
      </c>
      <c r="H33" s="48">
        <v>1</v>
      </c>
      <c r="I33" s="42" t="s">
        <v>150</v>
      </c>
      <c r="J33" s="112" t="s">
        <v>163</v>
      </c>
      <c r="K33" s="112" t="s">
        <v>163</v>
      </c>
      <c r="L33" s="113">
        <v>0</v>
      </c>
      <c r="M33" s="36">
        <v>1317.42</v>
      </c>
      <c r="N33" s="53">
        <v>0</v>
      </c>
      <c r="O33" s="53">
        <v>0</v>
      </c>
    </row>
    <row r="34" spans="1:16" s="107" customFormat="1" ht="49.5" customHeight="1" x14ac:dyDescent="0.25">
      <c r="A34" s="28" t="s">
        <v>58</v>
      </c>
      <c r="B34" s="108">
        <v>11118</v>
      </c>
      <c r="C34" s="108" t="s">
        <v>93</v>
      </c>
      <c r="D34" s="111" t="str">
        <f>'[1]Прил 6.2 (аналит целев субсид)'!G38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34" s="34" t="s">
        <v>204</v>
      </c>
      <c r="F34" s="108" t="s">
        <v>94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36">
        <v>0</v>
      </c>
      <c r="N34" s="53">
        <v>13323.77</v>
      </c>
      <c r="O34" s="53">
        <v>0</v>
      </c>
    </row>
    <row r="35" spans="1:16" s="107" customFormat="1" ht="84.75" customHeight="1" x14ac:dyDescent="0.25">
      <c r="A35" s="28" t="s">
        <v>58</v>
      </c>
      <c r="B35" s="108">
        <v>11118</v>
      </c>
      <c r="C35" s="108" t="s">
        <v>93</v>
      </c>
      <c r="D35" s="111" t="str">
        <f>'[1]Прил 6.2 (аналит целев субсид)'!G39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35" s="34" t="s">
        <v>204</v>
      </c>
      <c r="F35" s="108" t="s">
        <v>94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36">
        <v>0</v>
      </c>
      <c r="N35" s="53">
        <v>1487.06</v>
      </c>
      <c r="O35" s="53">
        <v>0</v>
      </c>
    </row>
    <row r="36" spans="1:16" ht="31.5" x14ac:dyDescent="0.25">
      <c r="A36" s="28" t="s">
        <v>58</v>
      </c>
      <c r="B36" s="58">
        <v>11118</v>
      </c>
      <c r="C36" s="49" t="s">
        <v>93</v>
      </c>
      <c r="D36" s="62" t="s">
        <v>129</v>
      </c>
      <c r="E36" s="34" t="s">
        <v>98</v>
      </c>
      <c r="F36" s="59" t="s">
        <v>80</v>
      </c>
      <c r="G36" s="48">
        <v>35</v>
      </c>
      <c r="H36" s="48">
        <v>20</v>
      </c>
      <c r="I36" s="42" t="s">
        <v>150</v>
      </c>
      <c r="J36" s="42" t="s">
        <v>169</v>
      </c>
      <c r="K36" s="42" t="s">
        <v>163</v>
      </c>
      <c r="L36" s="40">
        <v>832.38</v>
      </c>
      <c r="M36" s="61">
        <v>0</v>
      </c>
      <c r="N36" s="61">
        <v>2855.02</v>
      </c>
      <c r="O36" s="53">
        <v>0</v>
      </c>
    </row>
    <row r="37" spans="1:16" s="107" customFormat="1" x14ac:dyDescent="0.25">
      <c r="A37" s="28" t="s">
        <v>58</v>
      </c>
      <c r="B37" s="108">
        <v>11118</v>
      </c>
      <c r="C37" s="108" t="s">
        <v>93</v>
      </c>
      <c r="D37" s="110" t="s">
        <v>243</v>
      </c>
      <c r="E37" s="34" t="s">
        <v>244</v>
      </c>
      <c r="F37" s="108" t="s">
        <v>80</v>
      </c>
      <c r="G37" s="48">
        <v>0</v>
      </c>
      <c r="H37" s="48">
        <v>1</v>
      </c>
      <c r="I37" s="42" t="s">
        <v>150</v>
      </c>
      <c r="J37" s="42" t="s">
        <v>163</v>
      </c>
      <c r="K37" s="42" t="s">
        <v>163</v>
      </c>
      <c r="L37" s="40">
        <v>0</v>
      </c>
      <c r="M37" s="61">
        <v>2601</v>
      </c>
      <c r="N37" s="61">
        <v>0</v>
      </c>
      <c r="O37" s="53">
        <v>0</v>
      </c>
    </row>
    <row r="38" spans="1:16" ht="47.25" x14ac:dyDescent="0.25">
      <c r="A38" s="69" t="s">
        <v>59</v>
      </c>
      <c r="B38" s="70" t="s">
        <v>85</v>
      </c>
      <c r="C38" s="70" t="s">
        <v>85</v>
      </c>
      <c r="D38" s="74" t="s">
        <v>122</v>
      </c>
      <c r="E38" s="72" t="s">
        <v>130</v>
      </c>
      <c r="F38" s="70" t="s">
        <v>80</v>
      </c>
      <c r="G38" s="70">
        <v>1</v>
      </c>
      <c r="H38" s="70"/>
      <c r="I38" s="69" t="s">
        <v>85</v>
      </c>
      <c r="J38" s="69" t="s">
        <v>168</v>
      </c>
      <c r="K38" s="69" t="s">
        <v>168</v>
      </c>
      <c r="L38" s="69"/>
      <c r="M38" s="73">
        <f>M39</f>
        <v>3178.43</v>
      </c>
      <c r="N38" s="73">
        <f t="shared" ref="N38:O38" si="3">N39</f>
        <v>3436</v>
      </c>
      <c r="O38" s="73">
        <f t="shared" si="3"/>
        <v>3779</v>
      </c>
    </row>
    <row r="39" spans="1:16" ht="31.5" x14ac:dyDescent="0.25">
      <c r="A39" s="78" t="s">
        <v>59</v>
      </c>
      <c r="B39" s="79">
        <v>11993</v>
      </c>
      <c r="C39" s="79" t="s">
        <v>85</v>
      </c>
      <c r="D39" s="83" t="s">
        <v>152</v>
      </c>
      <c r="E39" s="89" t="s">
        <v>130</v>
      </c>
      <c r="F39" s="79" t="s">
        <v>80</v>
      </c>
      <c r="G39" s="79">
        <v>1</v>
      </c>
      <c r="H39" s="79"/>
      <c r="I39" s="79" t="s">
        <v>85</v>
      </c>
      <c r="J39" s="79" t="s">
        <v>168</v>
      </c>
      <c r="K39" s="79" t="s">
        <v>168</v>
      </c>
      <c r="L39" s="79"/>
      <c r="M39" s="81">
        <f>M40</f>
        <v>3178.43</v>
      </c>
      <c r="N39" s="81">
        <f>N40</f>
        <v>3436</v>
      </c>
      <c r="O39" s="81">
        <f>O40</f>
        <v>3779</v>
      </c>
    </row>
    <row r="40" spans="1:16" ht="63" x14ac:dyDescent="0.25">
      <c r="A40" s="28" t="s">
        <v>59</v>
      </c>
      <c r="B40" s="41">
        <v>11993</v>
      </c>
      <c r="C40" s="51" t="s">
        <v>136</v>
      </c>
      <c r="D40" s="44" t="s">
        <v>139</v>
      </c>
      <c r="E40" s="34" t="s">
        <v>101</v>
      </c>
      <c r="F40" s="31" t="s">
        <v>97</v>
      </c>
      <c r="G40" s="39">
        <v>12</v>
      </c>
      <c r="H40" s="100">
        <v>0</v>
      </c>
      <c r="I40" s="42" t="s">
        <v>150</v>
      </c>
      <c r="J40" s="42" t="s">
        <v>170</v>
      </c>
      <c r="K40" s="42" t="s">
        <v>170</v>
      </c>
      <c r="L40" s="42" t="s">
        <v>163</v>
      </c>
      <c r="M40" s="63">
        <v>3178.43</v>
      </c>
      <c r="N40" s="63">
        <v>3436</v>
      </c>
      <c r="O40" s="63">
        <v>3779</v>
      </c>
    </row>
    <row r="41" spans="1:16" ht="141.75" x14ac:dyDescent="0.25">
      <c r="A41" s="69" t="s">
        <v>100</v>
      </c>
      <c r="B41" s="70" t="s">
        <v>85</v>
      </c>
      <c r="C41" s="70" t="s">
        <v>85</v>
      </c>
      <c r="D41" s="75" t="s">
        <v>99</v>
      </c>
      <c r="E41" s="72" t="s">
        <v>131</v>
      </c>
      <c r="F41" s="70" t="s">
        <v>80</v>
      </c>
      <c r="G41" s="70">
        <v>760</v>
      </c>
      <c r="H41" s="70"/>
      <c r="I41" s="69" t="s">
        <v>85</v>
      </c>
      <c r="J41" s="69" t="s">
        <v>171</v>
      </c>
      <c r="K41" s="69" t="s">
        <v>171</v>
      </c>
      <c r="L41" s="69"/>
      <c r="M41" s="73">
        <f>M42</f>
        <v>36567.17</v>
      </c>
      <c r="N41" s="73">
        <f t="shared" ref="N41:O41" si="4">N42</f>
        <v>8402.2999999999993</v>
      </c>
      <c r="O41" s="73">
        <f t="shared" si="4"/>
        <v>8402.2999999999993</v>
      </c>
      <c r="P41" s="52"/>
    </row>
    <row r="42" spans="1:16" s="67" customFormat="1" ht="141.75" x14ac:dyDescent="0.25">
      <c r="A42" s="78" t="s">
        <v>100</v>
      </c>
      <c r="B42" s="79">
        <v>11119</v>
      </c>
      <c r="C42" s="79" t="s">
        <v>85</v>
      </c>
      <c r="D42" s="88" t="s">
        <v>217</v>
      </c>
      <c r="E42" s="86" t="s">
        <v>131</v>
      </c>
      <c r="F42" s="85" t="s">
        <v>80</v>
      </c>
      <c r="G42" s="85">
        <v>775</v>
      </c>
      <c r="H42" s="85"/>
      <c r="I42" s="84" t="s">
        <v>85</v>
      </c>
      <c r="J42" s="84" t="s">
        <v>171</v>
      </c>
      <c r="K42" s="84" t="s">
        <v>171</v>
      </c>
      <c r="L42" s="84"/>
      <c r="M42" s="87">
        <f>M43+M44+M45+M46+M47+M48+M49+M50+M51+M52+M53+M54+M55+M56+M57+M58+M59+M60+M61+M63+M64+M65+M62</f>
        <v>36567.17</v>
      </c>
      <c r="N42" s="87">
        <f>N43+N44+N45+N46+N47+N48+N49+N50+N51+N52+N53+N54+N55+N56+N57+N58+N59+N60++N61+N63+N64</f>
        <v>8402.2999999999993</v>
      </c>
      <c r="O42" s="87">
        <f>O43+O44+O45+O46+O47+O48+O49+O50+O51+O52+O53+O54+O55+O56+O57+O58+O59+O60++O61+O63+O64</f>
        <v>8402.2999999999993</v>
      </c>
      <c r="P42" s="52"/>
    </row>
    <row r="43" spans="1:16" x14ac:dyDescent="0.25">
      <c r="A43" s="28" t="s">
        <v>100</v>
      </c>
      <c r="B43" s="32">
        <v>11119</v>
      </c>
      <c r="C43" s="32" t="s">
        <v>91</v>
      </c>
      <c r="D43" s="33" t="s">
        <v>218</v>
      </c>
      <c r="E43" s="45" t="str">
        <f>'[2]Приложение 5'!E10</f>
        <v>количество оборудования</v>
      </c>
      <c r="F43" s="41" t="str">
        <f>'[2]Приложение 5'!F10</f>
        <v>шт.</v>
      </c>
      <c r="G43" s="41">
        <v>200</v>
      </c>
      <c r="H43" s="101"/>
      <c r="I43" s="28" t="s">
        <v>150</v>
      </c>
      <c r="J43" s="42" t="s">
        <v>163</v>
      </c>
      <c r="K43" s="42" t="s">
        <v>163</v>
      </c>
      <c r="L43" s="42"/>
      <c r="M43" s="40">
        <f>9306.69+1257.88</f>
        <v>10564.57</v>
      </c>
      <c r="N43" s="55">
        <v>0</v>
      </c>
      <c r="O43" s="55">
        <v>0</v>
      </c>
    </row>
    <row r="44" spans="1:16" x14ac:dyDescent="0.25">
      <c r="A44" s="28" t="s">
        <v>100</v>
      </c>
      <c r="B44" s="32">
        <v>11119</v>
      </c>
      <c r="C44" s="32" t="s">
        <v>91</v>
      </c>
      <c r="D44" s="33" t="s">
        <v>219</v>
      </c>
      <c r="E44" s="45" t="str">
        <f>'[2]Приложение 5'!E11</f>
        <v>количество оборудования</v>
      </c>
      <c r="F44" s="41" t="str">
        <f>'[2]Приложение 5'!F11</f>
        <v>шт.</v>
      </c>
      <c r="G44" s="41">
        <f>'[2]Приложение 5'!G11</f>
        <v>4</v>
      </c>
      <c r="H44" s="101"/>
      <c r="I44" s="42" t="s">
        <v>220</v>
      </c>
      <c r="J44" s="42" t="s">
        <v>163</v>
      </c>
      <c r="K44" s="42" t="s">
        <v>163</v>
      </c>
      <c r="L44" s="42"/>
      <c r="M44" s="40">
        <v>2301.62</v>
      </c>
      <c r="N44" s="55">
        <v>0</v>
      </c>
      <c r="O44" s="55">
        <v>0</v>
      </c>
    </row>
    <row r="45" spans="1:16" x14ac:dyDescent="0.25">
      <c r="A45" s="28" t="s">
        <v>100</v>
      </c>
      <c r="B45" s="46">
        <v>11119</v>
      </c>
      <c r="C45" s="60" t="s">
        <v>91</v>
      </c>
      <c r="D45" s="47" t="s">
        <v>221</v>
      </c>
      <c r="E45" s="34" t="s">
        <v>101</v>
      </c>
      <c r="F45" s="46" t="s">
        <v>102</v>
      </c>
      <c r="G45" s="46">
        <v>12</v>
      </c>
      <c r="H45" s="100"/>
      <c r="I45" s="46" t="str">
        <f>'[2]Приложение 5'!H12</f>
        <v>декабрь 2023</v>
      </c>
      <c r="J45" s="66">
        <v>12</v>
      </c>
      <c r="K45" s="66">
        <v>12</v>
      </c>
      <c r="L45" s="100"/>
      <c r="M45" s="40">
        <v>1153.46</v>
      </c>
      <c r="N45" s="55">
        <v>1150.23</v>
      </c>
      <c r="O45" s="55">
        <v>1150.23</v>
      </c>
    </row>
    <row r="46" spans="1:16" s="98" customFormat="1" x14ac:dyDescent="0.25">
      <c r="A46" s="28" t="s">
        <v>100</v>
      </c>
      <c r="B46" s="99">
        <v>11119</v>
      </c>
      <c r="C46" s="99" t="s">
        <v>91</v>
      </c>
      <c r="D46" s="47" t="s">
        <v>222</v>
      </c>
      <c r="E46" s="34" t="s">
        <v>101</v>
      </c>
      <c r="F46" s="99" t="s">
        <v>102</v>
      </c>
      <c r="G46" s="99">
        <v>12</v>
      </c>
      <c r="H46" s="100"/>
      <c r="I46" s="99" t="str">
        <f>$I$45</f>
        <v>декабрь 2023</v>
      </c>
      <c r="J46" s="99">
        <v>12</v>
      </c>
      <c r="K46" s="99">
        <v>12</v>
      </c>
      <c r="L46" s="100"/>
      <c r="M46" s="40">
        <v>323.3</v>
      </c>
      <c r="N46" s="55">
        <v>323.3</v>
      </c>
      <c r="O46" s="55">
        <v>323.3</v>
      </c>
    </row>
    <row r="47" spans="1:16" x14ac:dyDescent="0.25">
      <c r="A47" s="28" t="s">
        <v>100</v>
      </c>
      <c r="B47" s="60">
        <v>11119</v>
      </c>
      <c r="C47" s="32" t="s">
        <v>91</v>
      </c>
      <c r="D47" s="33" t="s">
        <v>223</v>
      </c>
      <c r="E47" s="45" t="str">
        <f>'[2]Приложение 5'!E14</f>
        <v>количество месяцев</v>
      </c>
      <c r="F47" s="41" t="str">
        <f>'[2]Приложение 5'!F14</f>
        <v>мес.</v>
      </c>
      <c r="G47" s="41">
        <f>'[2]Приложение 5'!G14</f>
        <v>12</v>
      </c>
      <c r="H47" s="101"/>
      <c r="I47" s="42" t="str">
        <f>'[2]Приложение 5'!H14</f>
        <v>декабрь 2023</v>
      </c>
      <c r="J47" s="42" t="s">
        <v>170</v>
      </c>
      <c r="K47" s="42" t="s">
        <v>170</v>
      </c>
      <c r="L47" s="42"/>
      <c r="M47" s="40">
        <v>1138.82</v>
      </c>
      <c r="N47" s="55">
        <v>1138.82</v>
      </c>
      <c r="O47" s="55">
        <v>1138.82</v>
      </c>
    </row>
    <row r="48" spans="1:16" x14ac:dyDescent="0.25">
      <c r="A48" s="28" t="s">
        <v>100</v>
      </c>
      <c r="B48" s="60">
        <v>11119</v>
      </c>
      <c r="C48" s="32" t="s">
        <v>91</v>
      </c>
      <c r="D48" s="33" t="s">
        <v>224</v>
      </c>
      <c r="E48" s="45" t="str">
        <f>'[2]Приложение 5'!E15</f>
        <v>количество месяцев</v>
      </c>
      <c r="F48" s="41" t="str">
        <f>'[2]Приложение 5'!F15</f>
        <v>мес.</v>
      </c>
      <c r="G48" s="41">
        <f>'[2]Приложение 5'!G15</f>
        <v>12</v>
      </c>
      <c r="H48" s="101"/>
      <c r="I48" s="42" t="str">
        <f>'[2]Приложение 5'!H15</f>
        <v>декабрь 2023</v>
      </c>
      <c r="J48" s="42" t="s">
        <v>170</v>
      </c>
      <c r="K48" s="42" t="s">
        <v>170</v>
      </c>
      <c r="L48" s="42"/>
      <c r="M48" s="40">
        <v>2356.5300000000002</v>
      </c>
      <c r="N48" s="55">
        <v>2356.5300000000002</v>
      </c>
      <c r="O48" s="55">
        <v>2356.5300000000002</v>
      </c>
    </row>
    <row r="49" spans="1:15" x14ac:dyDescent="0.25">
      <c r="A49" s="28" t="s">
        <v>100</v>
      </c>
      <c r="B49" s="60">
        <v>11119</v>
      </c>
      <c r="C49" s="32" t="s">
        <v>91</v>
      </c>
      <c r="D49" s="33" t="s">
        <v>225</v>
      </c>
      <c r="E49" s="45" t="str">
        <f>'[2]Приложение 5'!E16</f>
        <v>количество лицензий</v>
      </c>
      <c r="F49" s="41" t="str">
        <f>'[2]Приложение 5'!F16</f>
        <v>ед.</v>
      </c>
      <c r="G49" s="41">
        <v>80</v>
      </c>
      <c r="H49" s="101"/>
      <c r="I49" s="42" t="str">
        <f>'[2]Приложение 5'!H16</f>
        <v>декабрь 2023</v>
      </c>
      <c r="J49" s="42" t="s">
        <v>163</v>
      </c>
      <c r="K49" s="42" t="s">
        <v>163</v>
      </c>
      <c r="L49" s="42"/>
      <c r="M49" s="40">
        <v>899.57</v>
      </c>
      <c r="N49" s="55">
        <v>0</v>
      </c>
      <c r="O49" s="55">
        <v>0</v>
      </c>
    </row>
    <row r="50" spans="1:15" ht="31.5" x14ac:dyDescent="0.25">
      <c r="A50" s="28" t="s">
        <v>100</v>
      </c>
      <c r="B50" s="60">
        <v>11119</v>
      </c>
      <c r="C50" s="32" t="s">
        <v>91</v>
      </c>
      <c r="D50" s="33" t="s">
        <v>226</v>
      </c>
      <c r="E50" s="45" t="s">
        <v>101</v>
      </c>
      <c r="F50" s="41" t="str">
        <f>'[2]Приложение 5'!F17</f>
        <v>мес.</v>
      </c>
      <c r="G50" s="41">
        <f>'[2]Приложение 5'!G17</f>
        <v>12</v>
      </c>
      <c r="H50" s="101"/>
      <c r="I50" s="42" t="str">
        <f>'[2]Приложение 5'!H17</f>
        <v>декабрь 2023</v>
      </c>
      <c r="J50" s="42" t="s">
        <v>170</v>
      </c>
      <c r="K50" s="42" t="s">
        <v>170</v>
      </c>
      <c r="L50" s="42"/>
      <c r="M50" s="40">
        <f>'[2]Приложение 5'!I17</f>
        <v>120</v>
      </c>
      <c r="N50" s="55">
        <f>'[2]Приложение 5'!J17</f>
        <v>120</v>
      </c>
      <c r="O50" s="55">
        <f>'[2]Приложение 5'!K17</f>
        <v>120</v>
      </c>
    </row>
    <row r="51" spans="1:15" ht="31.5" x14ac:dyDescent="0.25">
      <c r="A51" s="28" t="s">
        <v>100</v>
      </c>
      <c r="B51" s="60">
        <v>11119</v>
      </c>
      <c r="C51" s="46" t="s">
        <v>91</v>
      </c>
      <c r="D51" s="33" t="s">
        <v>227</v>
      </c>
      <c r="E51" s="45" t="s">
        <v>228</v>
      </c>
      <c r="F51" s="41" t="s">
        <v>80</v>
      </c>
      <c r="G51" s="41">
        <v>850</v>
      </c>
      <c r="H51" s="101"/>
      <c r="I51" s="42" t="s">
        <v>231</v>
      </c>
      <c r="J51" s="42" t="s">
        <v>172</v>
      </c>
      <c r="K51" s="42" t="s">
        <v>172</v>
      </c>
      <c r="L51" s="42"/>
      <c r="M51" s="40">
        <v>846.72</v>
      </c>
      <c r="N51" s="55">
        <v>955.18</v>
      </c>
      <c r="O51" s="55">
        <v>955.18</v>
      </c>
    </row>
    <row r="52" spans="1:15" x14ac:dyDescent="0.25">
      <c r="A52" s="28" t="s">
        <v>100</v>
      </c>
      <c r="B52" s="60">
        <v>11119</v>
      </c>
      <c r="C52" s="46" t="s">
        <v>91</v>
      </c>
      <c r="D52" s="33" t="s">
        <v>229</v>
      </c>
      <c r="E52" s="45" t="s">
        <v>101</v>
      </c>
      <c r="F52" s="41" t="s">
        <v>102</v>
      </c>
      <c r="G52" s="41">
        <v>12</v>
      </c>
      <c r="H52" s="101"/>
      <c r="I52" s="42" t="s">
        <v>150</v>
      </c>
      <c r="J52" s="42" t="s">
        <v>170</v>
      </c>
      <c r="K52" s="42" t="s">
        <v>170</v>
      </c>
      <c r="L52" s="42"/>
      <c r="M52" s="40">
        <v>836.57</v>
      </c>
      <c r="N52" s="55">
        <v>823.65</v>
      </c>
      <c r="O52" s="55">
        <v>823.65</v>
      </c>
    </row>
    <row r="53" spans="1:15" x14ac:dyDescent="0.25">
      <c r="A53" s="28" t="s">
        <v>100</v>
      </c>
      <c r="B53" s="60">
        <v>11119</v>
      </c>
      <c r="C53" s="46" t="s">
        <v>91</v>
      </c>
      <c r="D53" s="33" t="s">
        <v>230</v>
      </c>
      <c r="E53" s="45" t="s">
        <v>101</v>
      </c>
      <c r="F53" s="106" t="s">
        <v>102</v>
      </c>
      <c r="G53" s="106">
        <v>12</v>
      </c>
      <c r="H53" s="101"/>
      <c r="I53" s="42" t="s">
        <v>150</v>
      </c>
      <c r="J53" s="42" t="s">
        <v>163</v>
      </c>
      <c r="K53" s="42" t="s">
        <v>163</v>
      </c>
      <c r="L53" s="42"/>
      <c r="M53" s="40">
        <f>2511.43-84.26</f>
        <v>2427.1699999999996</v>
      </c>
      <c r="N53" s="55">
        <v>0</v>
      </c>
      <c r="O53" s="55">
        <v>0</v>
      </c>
    </row>
    <row r="54" spans="1:15" x14ac:dyDescent="0.25">
      <c r="A54" s="28" t="s">
        <v>100</v>
      </c>
      <c r="B54" s="60">
        <v>11119</v>
      </c>
      <c r="C54" s="46" t="s">
        <v>91</v>
      </c>
      <c r="D54" s="33" t="s">
        <v>232</v>
      </c>
      <c r="E54" s="45" t="str">
        <f>'[2]Приложение 5'!E21</f>
        <v>количество лицензий</v>
      </c>
      <c r="F54" s="41" t="str">
        <f>'[2]Приложение 5'!F21</f>
        <v>ед</v>
      </c>
      <c r="G54" s="41">
        <f>'[2]Приложение 5'!G21</f>
        <v>1</v>
      </c>
      <c r="H54" s="101"/>
      <c r="I54" s="42" t="str">
        <f>'[2]Приложение 5'!H21</f>
        <v>сентябрь 2023</v>
      </c>
      <c r="J54" s="42" t="s">
        <v>163</v>
      </c>
      <c r="K54" s="42" t="s">
        <v>163</v>
      </c>
      <c r="L54" s="42"/>
      <c r="M54" s="40">
        <v>2526.16</v>
      </c>
      <c r="N54" s="55">
        <v>0</v>
      </c>
      <c r="O54" s="55">
        <v>0</v>
      </c>
    </row>
    <row r="55" spans="1:15" ht="31.5" x14ac:dyDescent="0.25">
      <c r="A55" s="28" t="s">
        <v>100</v>
      </c>
      <c r="B55" s="60">
        <v>11119</v>
      </c>
      <c r="C55" s="57" t="s">
        <v>91</v>
      </c>
      <c r="D55" s="33" t="s">
        <v>233</v>
      </c>
      <c r="E55" s="45" t="s">
        <v>101</v>
      </c>
      <c r="F55" s="106" t="s">
        <v>102</v>
      </c>
      <c r="G55" s="106">
        <v>12</v>
      </c>
      <c r="H55" s="106"/>
      <c r="I55" s="42" t="s">
        <v>150</v>
      </c>
      <c r="J55" s="42" t="s">
        <v>170</v>
      </c>
      <c r="K55" s="42" t="s">
        <v>170</v>
      </c>
      <c r="L55" s="42"/>
      <c r="M55" s="40">
        <v>469.74</v>
      </c>
      <c r="N55" s="55">
        <v>443.52</v>
      </c>
      <c r="O55" s="55">
        <v>443.52</v>
      </c>
    </row>
    <row r="56" spans="1:15" x14ac:dyDescent="0.25">
      <c r="A56" s="28" t="s">
        <v>100</v>
      </c>
      <c r="B56" s="60">
        <v>11119</v>
      </c>
      <c r="C56" s="57" t="s">
        <v>91</v>
      </c>
      <c r="D56" s="33" t="s">
        <v>234</v>
      </c>
      <c r="E56" s="45" t="s">
        <v>101</v>
      </c>
      <c r="F56" s="106" t="s">
        <v>102</v>
      </c>
      <c r="G56" s="106">
        <v>12</v>
      </c>
      <c r="H56" s="101"/>
      <c r="I56" s="42" t="s">
        <v>150</v>
      </c>
      <c r="J56" s="42" t="s">
        <v>170</v>
      </c>
      <c r="K56" s="42" t="s">
        <v>170</v>
      </c>
      <c r="L56" s="42"/>
      <c r="M56" s="40">
        <v>27.6</v>
      </c>
      <c r="N56" s="55">
        <v>27.6</v>
      </c>
      <c r="O56" s="55">
        <v>27.6</v>
      </c>
    </row>
    <row r="57" spans="1:15" x14ac:dyDescent="0.25">
      <c r="A57" s="28" t="s">
        <v>100</v>
      </c>
      <c r="B57" s="60">
        <v>11119</v>
      </c>
      <c r="C57" s="57" t="s">
        <v>91</v>
      </c>
      <c r="D57" s="33" t="s">
        <v>235</v>
      </c>
      <c r="E57" s="45" t="s">
        <v>101</v>
      </c>
      <c r="F57" s="106" t="s">
        <v>102</v>
      </c>
      <c r="G57" s="106">
        <v>12</v>
      </c>
      <c r="H57" s="101"/>
      <c r="I57" s="42" t="str">
        <f>'[2]Приложение 5'!H24</f>
        <v>декабрь 2023</v>
      </c>
      <c r="J57" s="42" t="s">
        <v>170</v>
      </c>
      <c r="K57" s="42" t="s">
        <v>170</v>
      </c>
      <c r="L57" s="42"/>
      <c r="M57" s="40">
        <v>512.1</v>
      </c>
      <c r="N57" s="55">
        <v>602.47</v>
      </c>
      <c r="O57" s="55">
        <v>602.47</v>
      </c>
    </row>
    <row r="58" spans="1:15" ht="31.5" x14ac:dyDescent="0.25">
      <c r="A58" s="28" t="s">
        <v>100</v>
      </c>
      <c r="B58" s="60">
        <v>11119</v>
      </c>
      <c r="C58" s="60" t="s">
        <v>91</v>
      </c>
      <c r="D58" s="33" t="s">
        <v>236</v>
      </c>
      <c r="E58" s="45" t="s">
        <v>237</v>
      </c>
      <c r="F58" s="41" t="str">
        <f>'[2]Приложение 5'!F25</f>
        <v>ед.</v>
      </c>
      <c r="G58" s="41">
        <v>3</v>
      </c>
      <c r="H58" s="101"/>
      <c r="I58" s="42" t="str">
        <f>'[2]Приложение 5'!H25</f>
        <v>декабрь 2023</v>
      </c>
      <c r="J58" s="42" t="s">
        <v>163</v>
      </c>
      <c r="K58" s="42" t="s">
        <v>163</v>
      </c>
      <c r="L58" s="42"/>
      <c r="M58" s="40">
        <v>213.21</v>
      </c>
      <c r="N58" s="55">
        <f>'[2]Приложение 5'!J25</f>
        <v>0</v>
      </c>
      <c r="O58" s="55">
        <f>'[2]Приложение 5'!K25</f>
        <v>0</v>
      </c>
    </row>
    <row r="59" spans="1:15" ht="31.5" x14ac:dyDescent="0.25">
      <c r="A59" s="28" t="s">
        <v>100</v>
      </c>
      <c r="B59" s="60">
        <v>11119</v>
      </c>
      <c r="C59" s="60" t="s">
        <v>91</v>
      </c>
      <c r="D59" s="33" t="s">
        <v>238</v>
      </c>
      <c r="E59" s="45" t="s">
        <v>239</v>
      </c>
      <c r="F59" s="41" t="str">
        <f>'[2]Приложение 5'!F26</f>
        <v>ед.</v>
      </c>
      <c r="G59" s="41">
        <v>200</v>
      </c>
      <c r="H59" s="101"/>
      <c r="I59" s="42" t="str">
        <f>'[2]Приложение 5'!H26</f>
        <v>декабрь 2023</v>
      </c>
      <c r="J59" s="42" t="s">
        <v>178</v>
      </c>
      <c r="K59" s="42" t="s">
        <v>178</v>
      </c>
      <c r="L59" s="42"/>
      <c r="M59" s="40">
        <v>1513.29</v>
      </c>
      <c r="N59" s="55">
        <v>300</v>
      </c>
      <c r="O59" s="55">
        <v>300</v>
      </c>
    </row>
    <row r="60" spans="1:15" x14ac:dyDescent="0.25">
      <c r="A60" s="28" t="s">
        <v>100</v>
      </c>
      <c r="B60" s="60">
        <v>11119</v>
      </c>
      <c r="C60" s="60" t="s">
        <v>91</v>
      </c>
      <c r="D60" s="33" t="s">
        <v>240</v>
      </c>
      <c r="E60" s="45" t="s">
        <v>101</v>
      </c>
      <c r="F60" s="106" t="s">
        <v>102</v>
      </c>
      <c r="G60" s="106">
        <v>12</v>
      </c>
      <c r="H60" s="100"/>
      <c r="I60" s="42" t="str">
        <f>'[2]Приложение 5'!H27</f>
        <v>декабрь 2023</v>
      </c>
      <c r="J60" s="42" t="s">
        <v>170</v>
      </c>
      <c r="K60" s="42" t="s">
        <v>170</v>
      </c>
      <c r="L60" s="42"/>
      <c r="M60" s="40">
        <v>0.65</v>
      </c>
      <c r="N60" s="55">
        <v>121</v>
      </c>
      <c r="O60" s="55">
        <v>121</v>
      </c>
    </row>
    <row r="61" spans="1:15" x14ac:dyDescent="0.25">
      <c r="A61" s="28" t="s">
        <v>100</v>
      </c>
      <c r="B61" s="58">
        <f>'[2]Приложение 5'!B29</f>
        <v>11119</v>
      </c>
      <c r="C61" s="58" t="str">
        <f>'[2]Приложение 5'!C29</f>
        <v>МКУ "ЦИКТ"</v>
      </c>
      <c r="D61" s="33" t="s">
        <v>241</v>
      </c>
      <c r="E61" s="45" t="s">
        <v>228</v>
      </c>
      <c r="F61" s="106" t="s">
        <v>80</v>
      </c>
      <c r="G61" s="106">
        <v>1</v>
      </c>
      <c r="H61" s="100"/>
      <c r="I61" s="42" t="str">
        <f>'[2]Приложение 5'!H29</f>
        <v>декабрь 2023</v>
      </c>
      <c r="J61" s="42" t="s">
        <v>163</v>
      </c>
      <c r="K61" s="42" t="s">
        <v>163</v>
      </c>
      <c r="L61" s="42"/>
      <c r="M61" s="40">
        <f>3000-1965</f>
        <v>1035</v>
      </c>
      <c r="N61" s="55">
        <v>0</v>
      </c>
      <c r="O61" s="55">
        <v>0</v>
      </c>
    </row>
    <row r="62" spans="1:15" s="115" customFormat="1" ht="31.5" x14ac:dyDescent="0.25">
      <c r="A62" s="28" t="s">
        <v>100</v>
      </c>
      <c r="B62" s="116">
        <f>'[2]Приложение 5'!B30</f>
        <v>11119</v>
      </c>
      <c r="C62" s="116" t="str">
        <f>'[2]Приложение 5'!C30</f>
        <v>МКУ "ЦИКТ"</v>
      </c>
      <c r="D62" s="33" t="s">
        <v>252</v>
      </c>
      <c r="E62" s="45" t="s">
        <v>253</v>
      </c>
      <c r="F62" s="117" t="s">
        <v>80</v>
      </c>
      <c r="G62" s="117">
        <v>1</v>
      </c>
      <c r="H62" s="116"/>
      <c r="I62" s="42" t="s">
        <v>150</v>
      </c>
      <c r="J62" s="42" t="s">
        <v>163</v>
      </c>
      <c r="K62" s="42" t="s">
        <v>163</v>
      </c>
      <c r="L62" s="42"/>
      <c r="M62" s="40">
        <v>4500</v>
      </c>
      <c r="N62" s="55">
        <v>0</v>
      </c>
      <c r="O62" s="55">
        <v>0</v>
      </c>
    </row>
    <row r="63" spans="1:15" x14ac:dyDescent="0.25">
      <c r="A63" s="28" t="s">
        <v>100</v>
      </c>
      <c r="B63" s="58">
        <f>'[2]Приложение 5'!B30</f>
        <v>11119</v>
      </c>
      <c r="C63" s="57" t="str">
        <f>'[2]Приложение 5'!C30</f>
        <v>МКУ "ЦИКТ"</v>
      </c>
      <c r="D63" s="33" t="s">
        <v>149</v>
      </c>
      <c r="E63" s="45" t="str">
        <f>'[2]Приложение 5'!E30</f>
        <v>количество месяцев</v>
      </c>
      <c r="F63" s="57" t="str">
        <f>'[2]Приложение 5'!F30</f>
        <v>мес.</v>
      </c>
      <c r="G63" s="57">
        <f>'[2]Приложение 5'!G30</f>
        <v>12</v>
      </c>
      <c r="H63" s="100"/>
      <c r="I63" s="42" t="str">
        <f>'[2]Приложение 5'!H30</f>
        <v>декабрь 2023</v>
      </c>
      <c r="J63" s="42" t="s">
        <v>170</v>
      </c>
      <c r="K63" s="42" t="s">
        <v>170</v>
      </c>
      <c r="L63" s="42"/>
      <c r="M63" s="40">
        <v>27.54</v>
      </c>
      <c r="N63" s="55">
        <v>40</v>
      </c>
      <c r="O63" s="55">
        <v>40</v>
      </c>
    </row>
    <row r="64" spans="1:15" s="98" customFormat="1" ht="31.5" x14ac:dyDescent="0.25">
      <c r="A64" s="28" t="s">
        <v>100</v>
      </c>
      <c r="B64" s="99">
        <v>11119</v>
      </c>
      <c r="C64" s="99" t="s">
        <v>192</v>
      </c>
      <c r="D64" s="33" t="s">
        <v>193</v>
      </c>
      <c r="E64" s="45" t="s">
        <v>194</v>
      </c>
      <c r="F64" s="97" t="s">
        <v>195</v>
      </c>
      <c r="G64" s="97">
        <v>1</v>
      </c>
      <c r="H64" s="101"/>
      <c r="I64" s="42" t="s">
        <v>150</v>
      </c>
      <c r="J64" s="42" t="s">
        <v>163</v>
      </c>
      <c r="K64" s="42" t="s">
        <v>163</v>
      </c>
      <c r="L64" s="42"/>
      <c r="M64" s="40">
        <v>800</v>
      </c>
      <c r="N64" s="55">
        <v>0</v>
      </c>
      <c r="O64" s="55">
        <v>0</v>
      </c>
    </row>
    <row r="65" spans="1:15" s="115" customFormat="1" ht="31.5" x14ac:dyDescent="0.25">
      <c r="A65" s="28" t="s">
        <v>100</v>
      </c>
      <c r="B65" s="116">
        <v>11119</v>
      </c>
      <c r="C65" s="116" t="s">
        <v>192</v>
      </c>
      <c r="D65" s="47" t="s">
        <v>251</v>
      </c>
      <c r="E65" s="45" t="s">
        <v>194</v>
      </c>
      <c r="F65" s="117" t="s">
        <v>195</v>
      </c>
      <c r="G65" s="117">
        <v>1</v>
      </c>
      <c r="H65" s="117"/>
      <c r="I65" s="42" t="s">
        <v>150</v>
      </c>
      <c r="J65" s="42" t="s">
        <v>163</v>
      </c>
      <c r="K65" s="42" t="s">
        <v>163</v>
      </c>
      <c r="L65" s="42"/>
      <c r="M65" s="40">
        <v>1973.55</v>
      </c>
      <c r="N65" s="55">
        <v>0</v>
      </c>
      <c r="O65" s="55">
        <v>0</v>
      </c>
    </row>
    <row r="66" spans="1:15" ht="47.25" x14ac:dyDescent="0.25">
      <c r="A66" s="69" t="s">
        <v>105</v>
      </c>
      <c r="B66" s="70" t="s">
        <v>85</v>
      </c>
      <c r="C66" s="70" t="s">
        <v>85</v>
      </c>
      <c r="D66" s="74" t="s">
        <v>104</v>
      </c>
      <c r="E66" s="72" t="s">
        <v>128</v>
      </c>
      <c r="F66" s="70" t="s">
        <v>80</v>
      </c>
      <c r="G66" s="70">
        <v>1</v>
      </c>
      <c r="H66" s="70"/>
      <c r="I66" s="69" t="s">
        <v>85</v>
      </c>
      <c r="J66" s="69" t="s">
        <v>168</v>
      </c>
      <c r="K66" s="69" t="s">
        <v>168</v>
      </c>
      <c r="L66" s="69"/>
      <c r="M66" s="73">
        <f>M67</f>
        <v>30</v>
      </c>
      <c r="N66" s="73">
        <f t="shared" ref="N66:O66" si="5">N67</f>
        <v>30</v>
      </c>
      <c r="O66" s="73">
        <f t="shared" si="5"/>
        <v>30</v>
      </c>
    </row>
    <row r="67" spans="1:15" ht="47.25" x14ac:dyDescent="0.25">
      <c r="A67" s="78" t="s">
        <v>105</v>
      </c>
      <c r="B67" s="79">
        <v>51200</v>
      </c>
      <c r="C67" s="79" t="s">
        <v>85</v>
      </c>
      <c r="D67" s="83" t="s">
        <v>184</v>
      </c>
      <c r="E67" s="89" t="s">
        <v>108</v>
      </c>
      <c r="F67" s="79" t="s">
        <v>109</v>
      </c>
      <c r="G67" s="79">
        <v>9231</v>
      </c>
      <c r="H67" s="79"/>
      <c r="I67" s="79" t="s">
        <v>85</v>
      </c>
      <c r="J67" s="79" t="s">
        <v>173</v>
      </c>
      <c r="K67" s="79" t="s">
        <v>173</v>
      </c>
      <c r="L67" s="79"/>
      <c r="M67" s="81">
        <f t="shared" ref="M67:O67" si="6">M68</f>
        <v>30</v>
      </c>
      <c r="N67" s="81">
        <f t="shared" si="6"/>
        <v>30</v>
      </c>
      <c r="O67" s="81">
        <f t="shared" si="6"/>
        <v>30</v>
      </c>
    </row>
    <row r="68" spans="1:15" ht="31.5" x14ac:dyDescent="0.25">
      <c r="A68" s="28" t="s">
        <v>105</v>
      </c>
      <c r="B68" s="32">
        <v>51200</v>
      </c>
      <c r="C68" s="32" t="s">
        <v>92</v>
      </c>
      <c r="D68" s="25" t="s">
        <v>140</v>
      </c>
      <c r="E68" s="34" t="s">
        <v>108</v>
      </c>
      <c r="F68" s="32" t="s">
        <v>109</v>
      </c>
      <c r="G68" s="32">
        <v>9231</v>
      </c>
      <c r="H68" s="100"/>
      <c r="I68" s="42" t="s">
        <v>150</v>
      </c>
      <c r="J68" s="42" t="s">
        <v>173</v>
      </c>
      <c r="K68" s="42" t="s">
        <v>173</v>
      </c>
      <c r="L68" s="42"/>
      <c r="M68" s="36">
        <v>30</v>
      </c>
      <c r="N68" s="55">
        <v>30</v>
      </c>
      <c r="O68" s="55">
        <v>30</v>
      </c>
    </row>
    <row r="69" spans="1:15" ht="94.5" x14ac:dyDescent="0.25">
      <c r="A69" s="69" t="s">
        <v>106</v>
      </c>
      <c r="B69" s="70" t="s">
        <v>85</v>
      </c>
      <c r="C69" s="70" t="s">
        <v>85</v>
      </c>
      <c r="D69" s="74" t="s">
        <v>110</v>
      </c>
      <c r="E69" s="72" t="s">
        <v>132</v>
      </c>
      <c r="F69" s="70" t="s">
        <v>97</v>
      </c>
      <c r="G69" s="70">
        <v>15</v>
      </c>
      <c r="H69" s="70"/>
      <c r="I69" s="69" t="s">
        <v>85</v>
      </c>
      <c r="J69" s="69" t="s">
        <v>174</v>
      </c>
      <c r="K69" s="69" t="s">
        <v>174</v>
      </c>
      <c r="L69" s="69"/>
      <c r="M69" s="73">
        <f>M70+M72</f>
        <v>22607.43</v>
      </c>
      <c r="N69" s="73">
        <f t="shared" ref="N69:O69" si="7">N70+N72</f>
        <v>22609.439999999999</v>
      </c>
      <c r="O69" s="73">
        <f t="shared" si="7"/>
        <v>8800.02</v>
      </c>
    </row>
    <row r="70" spans="1:15" ht="31.5" x14ac:dyDescent="0.25">
      <c r="A70" s="78" t="s">
        <v>106</v>
      </c>
      <c r="B70" s="79">
        <v>11312</v>
      </c>
      <c r="C70" s="79" t="s">
        <v>85</v>
      </c>
      <c r="D70" s="83" t="s">
        <v>140</v>
      </c>
      <c r="E70" s="89" t="s">
        <v>108</v>
      </c>
      <c r="F70" s="79" t="s">
        <v>109</v>
      </c>
      <c r="G70" s="79">
        <v>557721.71</v>
      </c>
      <c r="H70" s="79"/>
      <c r="I70" s="79" t="s">
        <v>85</v>
      </c>
      <c r="J70" s="79">
        <v>557721.71</v>
      </c>
      <c r="K70" s="79">
        <v>557721.71</v>
      </c>
      <c r="L70" s="79"/>
      <c r="M70" s="81">
        <f t="shared" ref="M70:O70" si="8">M71</f>
        <v>6589.44</v>
      </c>
      <c r="N70" s="81">
        <f t="shared" si="8"/>
        <v>6589.44</v>
      </c>
      <c r="O70" s="81">
        <f t="shared" si="8"/>
        <v>6589.44</v>
      </c>
    </row>
    <row r="71" spans="1:15" ht="31.5" x14ac:dyDescent="0.25">
      <c r="A71" s="28" t="s">
        <v>106</v>
      </c>
      <c r="B71" s="32">
        <v>11312</v>
      </c>
      <c r="C71" s="32" t="s">
        <v>92</v>
      </c>
      <c r="D71" s="56" t="s">
        <v>254</v>
      </c>
      <c r="E71" s="34" t="s">
        <v>108</v>
      </c>
      <c r="F71" s="32" t="s">
        <v>109</v>
      </c>
      <c r="G71" s="32">
        <v>557721.71</v>
      </c>
      <c r="H71" s="100"/>
      <c r="I71" s="42" t="s">
        <v>150</v>
      </c>
      <c r="J71" s="116">
        <v>557721.71</v>
      </c>
      <c r="K71" s="116">
        <v>557721.71</v>
      </c>
      <c r="L71" s="42"/>
      <c r="M71" s="36">
        <v>6589.44</v>
      </c>
      <c r="N71" s="55">
        <v>6589.44</v>
      </c>
      <c r="O71" s="55">
        <v>6589.44</v>
      </c>
    </row>
    <row r="72" spans="1:15" ht="31.5" x14ac:dyDescent="0.25">
      <c r="A72" s="78" t="s">
        <v>106</v>
      </c>
      <c r="B72" s="79">
        <v>11311</v>
      </c>
      <c r="C72" s="79" t="s">
        <v>85</v>
      </c>
      <c r="D72" s="90" t="s">
        <v>185</v>
      </c>
      <c r="E72" s="89" t="s">
        <v>107</v>
      </c>
      <c r="F72" s="79" t="s">
        <v>97</v>
      </c>
      <c r="G72" s="79">
        <v>4</v>
      </c>
      <c r="H72" s="79"/>
      <c r="I72" s="79" t="s">
        <v>85</v>
      </c>
      <c r="J72" s="79" t="s">
        <v>175</v>
      </c>
      <c r="K72" s="79" t="s">
        <v>175</v>
      </c>
      <c r="L72" s="79"/>
      <c r="M72" s="81">
        <f t="shared" ref="M72:O72" si="9">M73</f>
        <v>16017.99</v>
      </c>
      <c r="N72" s="81">
        <f t="shared" si="9"/>
        <v>16020</v>
      </c>
      <c r="O72" s="81">
        <f t="shared" si="9"/>
        <v>2210.58</v>
      </c>
    </row>
    <row r="73" spans="1:15" ht="31.5" x14ac:dyDescent="0.25">
      <c r="A73" s="28" t="s">
        <v>106</v>
      </c>
      <c r="B73" s="32">
        <v>11311</v>
      </c>
      <c r="C73" s="32" t="s">
        <v>92</v>
      </c>
      <c r="D73" s="35" t="s">
        <v>111</v>
      </c>
      <c r="E73" s="34" t="s">
        <v>107</v>
      </c>
      <c r="F73" s="32" t="s">
        <v>97</v>
      </c>
      <c r="G73" s="32">
        <v>4</v>
      </c>
      <c r="H73" s="100"/>
      <c r="I73" s="42" t="s">
        <v>150</v>
      </c>
      <c r="J73" s="42" t="s">
        <v>175</v>
      </c>
      <c r="K73" s="42" t="s">
        <v>175</v>
      </c>
      <c r="L73" s="42"/>
      <c r="M73" s="36">
        <v>16017.99</v>
      </c>
      <c r="N73" s="55">
        <v>16020</v>
      </c>
      <c r="O73" s="55">
        <v>2210.58</v>
      </c>
    </row>
    <row r="74" spans="1:15" ht="47.25" x14ac:dyDescent="0.25">
      <c r="A74" s="69" t="s">
        <v>113</v>
      </c>
      <c r="B74" s="70" t="s">
        <v>85</v>
      </c>
      <c r="C74" s="70" t="s">
        <v>85</v>
      </c>
      <c r="D74" s="72" t="s">
        <v>112</v>
      </c>
      <c r="E74" s="72" t="s">
        <v>133</v>
      </c>
      <c r="F74" s="70" t="s">
        <v>97</v>
      </c>
      <c r="G74" s="70">
        <v>6</v>
      </c>
      <c r="H74" s="70"/>
      <c r="I74" s="69" t="s">
        <v>85</v>
      </c>
      <c r="J74" s="69" t="s">
        <v>175</v>
      </c>
      <c r="K74" s="69" t="s">
        <v>175</v>
      </c>
      <c r="L74" s="69"/>
      <c r="M74" s="73">
        <f>M75+M77</f>
        <v>4885.7299999999996</v>
      </c>
      <c r="N74" s="73">
        <f>N75+N77</f>
        <v>5075.16</v>
      </c>
      <c r="O74" s="73">
        <f t="shared" ref="O74" si="10">O75+O77</f>
        <v>3200.07</v>
      </c>
    </row>
    <row r="75" spans="1:15" ht="31.5" x14ac:dyDescent="0.25">
      <c r="A75" s="78" t="s">
        <v>113</v>
      </c>
      <c r="B75" s="91" t="s">
        <v>146</v>
      </c>
      <c r="C75" s="79" t="s">
        <v>85</v>
      </c>
      <c r="D75" s="89" t="s">
        <v>134</v>
      </c>
      <c r="E75" s="89" t="s">
        <v>103</v>
      </c>
      <c r="F75" s="79" t="s">
        <v>97</v>
      </c>
      <c r="G75" s="79">
        <v>4</v>
      </c>
      <c r="H75" s="79"/>
      <c r="I75" s="79" t="s">
        <v>85</v>
      </c>
      <c r="J75" s="79" t="s">
        <v>175</v>
      </c>
      <c r="K75" s="79">
        <v>0</v>
      </c>
      <c r="L75" s="79"/>
      <c r="M75" s="81">
        <f t="shared" ref="M75:O75" si="11">M76</f>
        <v>1737.85</v>
      </c>
      <c r="N75" s="81">
        <f t="shared" si="11"/>
        <v>1900</v>
      </c>
      <c r="O75" s="81">
        <f t="shared" si="11"/>
        <v>0</v>
      </c>
    </row>
    <row r="76" spans="1:15" ht="31.5" x14ac:dyDescent="0.25">
      <c r="A76" s="28" t="s">
        <v>113</v>
      </c>
      <c r="B76" s="38" t="s">
        <v>146</v>
      </c>
      <c r="C76" s="32" t="s">
        <v>92</v>
      </c>
      <c r="D76" s="35" t="s">
        <v>116</v>
      </c>
      <c r="E76" s="37" t="s">
        <v>103</v>
      </c>
      <c r="F76" s="32" t="s">
        <v>97</v>
      </c>
      <c r="G76" s="32">
        <v>13</v>
      </c>
      <c r="H76" s="100"/>
      <c r="I76" s="42" t="s">
        <v>150</v>
      </c>
      <c r="J76" s="42" t="s">
        <v>175</v>
      </c>
      <c r="K76" s="42" t="s">
        <v>163</v>
      </c>
      <c r="L76" s="42"/>
      <c r="M76" s="36">
        <v>1737.85</v>
      </c>
      <c r="N76" s="55">
        <v>1900</v>
      </c>
      <c r="O76" s="55">
        <v>0</v>
      </c>
    </row>
    <row r="77" spans="1:15" x14ac:dyDescent="0.25">
      <c r="A77" s="78" t="s">
        <v>113</v>
      </c>
      <c r="B77" s="91" t="s">
        <v>145</v>
      </c>
      <c r="C77" s="79" t="s">
        <v>85</v>
      </c>
      <c r="D77" s="92" t="s">
        <v>186</v>
      </c>
      <c r="E77" s="89" t="s">
        <v>115</v>
      </c>
      <c r="F77" s="79" t="s">
        <v>97</v>
      </c>
      <c r="G77" s="79">
        <v>4</v>
      </c>
      <c r="H77" s="79"/>
      <c r="I77" s="79" t="s">
        <v>85</v>
      </c>
      <c r="J77" s="79">
        <v>4</v>
      </c>
      <c r="K77" s="79">
        <v>4</v>
      </c>
      <c r="L77" s="79"/>
      <c r="M77" s="81">
        <f t="shared" ref="M77:O77" si="12">M78+M79+M80</f>
        <v>3147.88</v>
      </c>
      <c r="N77" s="81">
        <f t="shared" si="12"/>
        <v>3175.16</v>
      </c>
      <c r="O77" s="81">
        <f t="shared" si="12"/>
        <v>3200.07</v>
      </c>
    </row>
    <row r="78" spans="1:15" ht="47.25" x14ac:dyDescent="0.25">
      <c r="A78" s="28" t="s">
        <v>113</v>
      </c>
      <c r="B78" s="38" t="s">
        <v>145</v>
      </c>
      <c r="C78" s="32" t="s">
        <v>92</v>
      </c>
      <c r="D78" s="34" t="s">
        <v>114</v>
      </c>
      <c r="E78" s="34" t="s">
        <v>115</v>
      </c>
      <c r="F78" s="32" t="s">
        <v>97</v>
      </c>
      <c r="G78" s="32">
        <v>2</v>
      </c>
      <c r="H78" s="100"/>
      <c r="I78" s="42" t="s">
        <v>150</v>
      </c>
      <c r="J78" s="42" t="s">
        <v>164</v>
      </c>
      <c r="K78" s="42" t="s">
        <v>164</v>
      </c>
      <c r="L78" s="42"/>
      <c r="M78" s="36">
        <v>3059.88</v>
      </c>
      <c r="N78" s="55">
        <v>3087.16</v>
      </c>
      <c r="O78" s="55">
        <v>3112.07</v>
      </c>
    </row>
    <row r="79" spans="1:15" ht="47.25" x14ac:dyDescent="0.25">
      <c r="A79" s="28" t="s">
        <v>113</v>
      </c>
      <c r="B79" s="39">
        <v>11994</v>
      </c>
      <c r="C79" s="39" t="s">
        <v>136</v>
      </c>
      <c r="D79" s="34" t="s">
        <v>114</v>
      </c>
      <c r="E79" s="34" t="s">
        <v>115</v>
      </c>
      <c r="F79" s="39" t="s">
        <v>97</v>
      </c>
      <c r="G79" s="39">
        <v>1</v>
      </c>
      <c r="H79" s="100"/>
      <c r="I79" s="42" t="s">
        <v>150</v>
      </c>
      <c r="J79" s="42" t="s">
        <v>168</v>
      </c>
      <c r="K79" s="42" t="s">
        <v>168</v>
      </c>
      <c r="L79" s="42"/>
      <c r="M79" s="36">
        <v>50</v>
      </c>
      <c r="N79" s="55">
        <v>50</v>
      </c>
      <c r="O79" s="55">
        <v>50</v>
      </c>
    </row>
    <row r="80" spans="1:15" ht="47.25" x14ac:dyDescent="0.25">
      <c r="A80" s="28" t="s">
        <v>113</v>
      </c>
      <c r="B80" s="39">
        <v>11994</v>
      </c>
      <c r="C80" s="39" t="s">
        <v>123</v>
      </c>
      <c r="D80" s="34" t="s">
        <v>114</v>
      </c>
      <c r="E80" s="34" t="s">
        <v>115</v>
      </c>
      <c r="F80" s="39" t="s">
        <v>97</v>
      </c>
      <c r="G80" s="39">
        <v>1</v>
      </c>
      <c r="H80" s="100"/>
      <c r="I80" s="42" t="s">
        <v>150</v>
      </c>
      <c r="J80" s="42" t="s">
        <v>168</v>
      </c>
      <c r="K80" s="42" t="s">
        <v>168</v>
      </c>
      <c r="L80" s="42"/>
      <c r="M80" s="36">
        <v>38</v>
      </c>
      <c r="N80" s="55">
        <v>38</v>
      </c>
      <c r="O80" s="55">
        <v>38</v>
      </c>
    </row>
    <row r="81" spans="1:15" x14ac:dyDescent="0.25">
      <c r="A81" s="69" t="s">
        <v>117</v>
      </c>
      <c r="B81" s="70" t="s">
        <v>85</v>
      </c>
      <c r="C81" s="70" t="s">
        <v>85</v>
      </c>
      <c r="D81" s="76" t="s">
        <v>118</v>
      </c>
      <c r="E81" s="72" t="s">
        <v>124</v>
      </c>
      <c r="F81" s="70" t="s">
        <v>97</v>
      </c>
      <c r="G81" s="70">
        <v>115</v>
      </c>
      <c r="H81" s="70"/>
      <c r="I81" s="69" t="s">
        <v>85</v>
      </c>
      <c r="J81" s="69" t="s">
        <v>176</v>
      </c>
      <c r="K81" s="69" t="s">
        <v>176</v>
      </c>
      <c r="L81" s="69"/>
      <c r="M81" s="73">
        <f>M82+M84+M86++M88</f>
        <v>1675</v>
      </c>
      <c r="N81" s="73">
        <f t="shared" ref="N81:O81" si="13">N82+N84+N86++N88</f>
        <v>1675</v>
      </c>
      <c r="O81" s="73">
        <f t="shared" si="13"/>
        <v>1425</v>
      </c>
    </row>
    <row r="82" spans="1:15" ht="31.5" x14ac:dyDescent="0.25">
      <c r="A82" s="78" t="s">
        <v>117</v>
      </c>
      <c r="B82" s="91" t="s">
        <v>147</v>
      </c>
      <c r="C82" s="79" t="s">
        <v>85</v>
      </c>
      <c r="D82" s="90" t="s">
        <v>188</v>
      </c>
      <c r="E82" s="89" t="s">
        <v>103</v>
      </c>
      <c r="F82" s="79" t="s">
        <v>97</v>
      </c>
      <c r="G82" s="79">
        <v>40</v>
      </c>
      <c r="H82" s="79"/>
      <c r="I82" s="79" t="s">
        <v>85</v>
      </c>
      <c r="J82" s="79">
        <v>40</v>
      </c>
      <c r="K82" s="79">
        <v>0</v>
      </c>
      <c r="L82" s="79"/>
      <c r="M82" s="81">
        <f>M83</f>
        <v>250</v>
      </c>
      <c r="N82" s="81">
        <f t="shared" ref="N82:O82" si="14">N83</f>
        <v>250</v>
      </c>
      <c r="O82" s="81">
        <f t="shared" si="14"/>
        <v>0</v>
      </c>
    </row>
    <row r="83" spans="1:15" ht="31.5" x14ac:dyDescent="0.25">
      <c r="A83" s="28" t="s">
        <v>117</v>
      </c>
      <c r="B83" s="38" t="s">
        <v>147</v>
      </c>
      <c r="C83" s="32" t="s">
        <v>92</v>
      </c>
      <c r="D83" s="35" t="s">
        <v>120</v>
      </c>
      <c r="E83" s="34" t="s">
        <v>103</v>
      </c>
      <c r="F83" s="32" t="s">
        <v>97</v>
      </c>
      <c r="G83" s="32">
        <v>40</v>
      </c>
      <c r="H83" s="100"/>
      <c r="I83" s="42" t="s">
        <v>150</v>
      </c>
      <c r="J83" s="42" t="s">
        <v>177</v>
      </c>
      <c r="K83" s="42" t="s">
        <v>163</v>
      </c>
      <c r="L83" s="42"/>
      <c r="M83" s="36">
        <v>250</v>
      </c>
      <c r="N83" s="55">
        <v>250</v>
      </c>
      <c r="O83" s="55">
        <v>0</v>
      </c>
    </row>
    <row r="84" spans="1:15" ht="31.5" x14ac:dyDescent="0.25">
      <c r="A84" s="78" t="s">
        <v>117</v>
      </c>
      <c r="B84" s="91" t="s">
        <v>148</v>
      </c>
      <c r="C84" s="79" t="s">
        <v>85</v>
      </c>
      <c r="D84" s="90" t="s">
        <v>121</v>
      </c>
      <c r="E84" s="89" t="s">
        <v>119</v>
      </c>
      <c r="F84" s="79" t="s">
        <v>97</v>
      </c>
      <c r="G84" s="79">
        <v>25</v>
      </c>
      <c r="H84" s="79"/>
      <c r="I84" s="79" t="s">
        <v>85</v>
      </c>
      <c r="J84" s="79" t="s">
        <v>165</v>
      </c>
      <c r="K84" s="79" t="s">
        <v>165</v>
      </c>
      <c r="L84" s="79"/>
      <c r="M84" s="81">
        <f>M85</f>
        <v>300</v>
      </c>
      <c r="N84" s="81">
        <f t="shared" ref="N84:O84" si="15">N85</f>
        <v>300</v>
      </c>
      <c r="O84" s="81">
        <f t="shared" si="15"/>
        <v>300</v>
      </c>
    </row>
    <row r="85" spans="1:15" ht="31.5" x14ac:dyDescent="0.25">
      <c r="A85" s="28" t="s">
        <v>117</v>
      </c>
      <c r="B85" s="38" t="s">
        <v>148</v>
      </c>
      <c r="C85" s="32" t="s">
        <v>92</v>
      </c>
      <c r="D85" s="35" t="s">
        <v>121</v>
      </c>
      <c r="E85" s="37" t="s">
        <v>119</v>
      </c>
      <c r="F85" s="32" t="s">
        <v>97</v>
      </c>
      <c r="G85" s="32">
        <v>25</v>
      </c>
      <c r="H85" s="100"/>
      <c r="I85" s="42" t="s">
        <v>150</v>
      </c>
      <c r="J85" s="42" t="s">
        <v>165</v>
      </c>
      <c r="K85" s="42" t="s">
        <v>165</v>
      </c>
      <c r="L85" s="42"/>
      <c r="M85" s="36">
        <v>300</v>
      </c>
      <c r="N85" s="55">
        <v>300</v>
      </c>
      <c r="O85" s="55">
        <v>300</v>
      </c>
    </row>
    <row r="86" spans="1:15" ht="31.5" x14ac:dyDescent="0.25">
      <c r="A86" s="78" t="s">
        <v>117</v>
      </c>
      <c r="B86" s="91" t="s">
        <v>153</v>
      </c>
      <c r="C86" s="79" t="s">
        <v>85</v>
      </c>
      <c r="D86" s="90" t="s">
        <v>154</v>
      </c>
      <c r="E86" s="89" t="s">
        <v>119</v>
      </c>
      <c r="F86" s="79" t="s">
        <v>97</v>
      </c>
      <c r="G86" s="79">
        <v>30</v>
      </c>
      <c r="H86" s="79"/>
      <c r="I86" s="79" t="s">
        <v>85</v>
      </c>
      <c r="J86" s="79" t="s">
        <v>178</v>
      </c>
      <c r="K86" s="79" t="s">
        <v>178</v>
      </c>
      <c r="L86" s="79"/>
      <c r="M86" s="81">
        <f t="shared" ref="M86:O90" si="16">M87</f>
        <v>375</v>
      </c>
      <c r="N86" s="81">
        <f t="shared" si="16"/>
        <v>375</v>
      </c>
      <c r="O86" s="81">
        <f t="shared" si="16"/>
        <v>375</v>
      </c>
    </row>
    <row r="87" spans="1:15" ht="63" x14ac:dyDescent="0.25">
      <c r="A87" s="28" t="s">
        <v>117</v>
      </c>
      <c r="B87" s="38" t="s">
        <v>153</v>
      </c>
      <c r="C87" s="50" t="s">
        <v>125</v>
      </c>
      <c r="D87" s="56" t="s">
        <v>135</v>
      </c>
      <c r="E87" s="34" t="s">
        <v>119</v>
      </c>
      <c r="F87" s="50" t="s">
        <v>97</v>
      </c>
      <c r="G87" s="50">
        <v>30</v>
      </c>
      <c r="H87" s="100"/>
      <c r="I87" s="42" t="s">
        <v>150</v>
      </c>
      <c r="J87" s="42" t="s">
        <v>178</v>
      </c>
      <c r="K87" s="42" t="s">
        <v>178</v>
      </c>
      <c r="L87" s="42"/>
      <c r="M87" s="36">
        <v>375</v>
      </c>
      <c r="N87" s="55">
        <v>375</v>
      </c>
      <c r="O87" s="55">
        <v>375</v>
      </c>
    </row>
    <row r="88" spans="1:15" ht="31.5" x14ac:dyDescent="0.25">
      <c r="A88" s="78" t="s">
        <v>117</v>
      </c>
      <c r="B88" s="91" t="s">
        <v>155</v>
      </c>
      <c r="C88" s="79" t="s">
        <v>85</v>
      </c>
      <c r="D88" s="90" t="s">
        <v>126</v>
      </c>
      <c r="E88" s="89" t="s">
        <v>119</v>
      </c>
      <c r="F88" s="79" t="s">
        <v>97</v>
      </c>
      <c r="G88" s="79">
        <v>60</v>
      </c>
      <c r="H88" s="79"/>
      <c r="I88" s="79" t="s">
        <v>85</v>
      </c>
      <c r="J88" s="79" t="s">
        <v>179</v>
      </c>
      <c r="K88" s="79" t="s">
        <v>179</v>
      </c>
      <c r="L88" s="79"/>
      <c r="M88" s="81">
        <f t="shared" si="16"/>
        <v>750</v>
      </c>
      <c r="N88" s="81">
        <f t="shared" si="16"/>
        <v>750</v>
      </c>
      <c r="O88" s="81">
        <f t="shared" si="16"/>
        <v>750</v>
      </c>
    </row>
    <row r="89" spans="1:15" ht="63" x14ac:dyDescent="0.25">
      <c r="A89" s="28" t="s">
        <v>117</v>
      </c>
      <c r="B89" s="38" t="s">
        <v>155</v>
      </c>
      <c r="C89" s="39" t="s">
        <v>125</v>
      </c>
      <c r="D89" s="56" t="s">
        <v>126</v>
      </c>
      <c r="E89" s="34" t="s">
        <v>119</v>
      </c>
      <c r="F89" s="39" t="s">
        <v>97</v>
      </c>
      <c r="G89" s="39">
        <v>60</v>
      </c>
      <c r="H89" s="100"/>
      <c r="I89" s="42" t="s">
        <v>150</v>
      </c>
      <c r="J89" s="42" t="s">
        <v>179</v>
      </c>
      <c r="K89" s="42" t="s">
        <v>179</v>
      </c>
      <c r="L89" s="42"/>
      <c r="M89" s="36">
        <v>750</v>
      </c>
      <c r="N89" s="55">
        <v>750</v>
      </c>
      <c r="O89" s="55">
        <v>750</v>
      </c>
    </row>
    <row r="90" spans="1:15" x14ac:dyDescent="0.25">
      <c r="A90" s="69" t="s">
        <v>255</v>
      </c>
      <c r="B90" s="118" t="s">
        <v>85</v>
      </c>
      <c r="C90" s="119" t="s">
        <v>85</v>
      </c>
      <c r="D90" s="76" t="s">
        <v>257</v>
      </c>
      <c r="E90" s="72" t="s">
        <v>107</v>
      </c>
      <c r="F90" s="70" t="s">
        <v>97</v>
      </c>
      <c r="G90" s="70">
        <v>3</v>
      </c>
      <c r="H90" s="70"/>
      <c r="I90" s="70" t="s">
        <v>85</v>
      </c>
      <c r="J90" s="70">
        <v>0</v>
      </c>
      <c r="K90" s="70">
        <v>0</v>
      </c>
      <c r="L90" s="70"/>
      <c r="M90" s="73">
        <f>M91</f>
        <v>420</v>
      </c>
      <c r="N90" s="73">
        <f t="shared" si="16"/>
        <v>0</v>
      </c>
      <c r="O90" s="73">
        <f t="shared" si="16"/>
        <v>0</v>
      </c>
    </row>
    <row r="91" spans="1:15" ht="31.5" x14ac:dyDescent="0.25">
      <c r="A91" s="28" t="s">
        <v>255</v>
      </c>
      <c r="B91" s="38" t="s">
        <v>256</v>
      </c>
      <c r="C91" s="116" t="s">
        <v>92</v>
      </c>
      <c r="D91" s="35" t="s">
        <v>258</v>
      </c>
      <c r="E91" s="34" t="s">
        <v>107</v>
      </c>
      <c r="F91" s="116" t="s">
        <v>195</v>
      </c>
      <c r="G91" s="116">
        <v>3</v>
      </c>
      <c r="H91" s="116"/>
      <c r="I91" s="42" t="s">
        <v>150</v>
      </c>
      <c r="J91" s="116">
        <v>0</v>
      </c>
      <c r="K91" s="116">
        <v>0</v>
      </c>
      <c r="L91" s="116"/>
      <c r="M91" s="36">
        <v>420</v>
      </c>
      <c r="N91" s="36">
        <v>0</v>
      </c>
      <c r="O91" s="36">
        <v>0</v>
      </c>
    </row>
  </sheetData>
  <mergeCells count="18">
    <mergeCell ref="G1:O2"/>
    <mergeCell ref="A3:O3"/>
    <mergeCell ref="E6:E8"/>
    <mergeCell ref="F6:F8"/>
    <mergeCell ref="E5:K5"/>
    <mergeCell ref="G6:K6"/>
    <mergeCell ref="G7:I7"/>
    <mergeCell ref="J7:J8"/>
    <mergeCell ref="K7:K8"/>
    <mergeCell ref="A5:A8"/>
    <mergeCell ref="B5:B8"/>
    <mergeCell ref="C5:C8"/>
    <mergeCell ref="D5:D8"/>
    <mergeCell ref="M6:M8"/>
    <mergeCell ref="N6:N8"/>
    <mergeCell ref="O6:O8"/>
    <mergeCell ref="L5:O5"/>
    <mergeCell ref="L6:L8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2023-11-10T08:13:22Z</cp:lastPrinted>
  <dcterms:created xsi:type="dcterms:W3CDTF">2020-09-17T13:48:54Z</dcterms:created>
  <dcterms:modified xsi:type="dcterms:W3CDTF">2023-11-10T15:32:49Z</dcterms:modified>
</cp:coreProperties>
</file>